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ummary" sheetId="2" state="visible" r:id="rId4"/>
    <sheet name="Inputs" sheetId="3" state="visible" r:id="rId5"/>
    <sheet name="Mode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<sst xmlns="http://schemas.openxmlformats.org/spreadsheetml/2006/main" count="78" uniqueCount="60">
  <si>
    <t xml:space="preserve">PITCH with VIGNESH  ·  FOUNDER KIT</t>
  </si>
  <si>
    <t xml:space="preserve">Starter financial model</t>
  </si>
  <si>
    <t xml:space="preserve">36 months, monthly. Change the yellow cells on the Inputs tab; everything else follows.</t>
  </si>
  <si>
    <t xml:space="preserve">How to use it</t>
  </si>
  <si>
    <t xml:space="preserve">1. Open the Inputs tab and replace every yellow cell with your own numbers. The values there now are examples only.</t>
  </si>
  <si>
    <t xml:space="preserve">2. The Model tab builds revenue, costs, burn and cash for 36 months. Do not type over its formulas.</t>
  </si>
  <si>
    <t xml:space="preserve">3. The Summary tab shows what investors look at first: revenue by year, the month you break even and when cash runs out.</t>
  </si>
  <si>
    <t xml:space="preserve">Colour key</t>
  </si>
  <si>
    <t xml:space="preserve">Blue text on yellow: an input you should change</t>
  </si>
  <si>
    <t xml:space="preserve">Black text: a formula, leave it alone</t>
  </si>
  <si>
    <t xml:space="preserve">All amounts are in ₹ lakh. 100 lakh is ₹1 crore.</t>
  </si>
  <si>
    <t xml:space="preserve">This is a starting point, not a full model. Before you send a model to an investor, add your own revenue drivers (customers, price, orders), hiring by role and a GST and tax view.</t>
  </si>
  <si>
    <t xml:space="preserve">Summary</t>
  </si>
  <si>
    <t xml:space="preserve">What an investor looks at first. Updates from the Model tab.</t>
  </si>
  <si>
    <t xml:space="preserve">₹ lakh</t>
  </si>
  <si>
    <t xml:space="preserve">Year 1</t>
  </si>
  <si>
    <t xml:space="preserve">Year 2</t>
  </si>
  <si>
    <t xml:space="preserve">Year 3</t>
  </si>
  <si>
    <t xml:space="preserve">Revenue</t>
  </si>
  <si>
    <t xml:space="preserve">Gross profit</t>
  </si>
  <si>
    <t xml:space="preserve">Total operating costs</t>
  </si>
  <si>
    <t xml:space="preserve">Operating profit</t>
  </si>
  <si>
    <t xml:space="preserve">Money raised</t>
  </si>
  <si>
    <t xml:space="preserve">Cash at year end</t>
  </si>
  <si>
    <t xml:space="preserve">Key numbers</t>
  </si>
  <si>
    <t xml:space="preserve">Value</t>
  </si>
  <si>
    <t xml:space="preserve">Lowest cash balance (₹ lakh)</t>
  </si>
  <si>
    <t xml:space="preserve">First month cash goes below zero</t>
  </si>
  <si>
    <t xml:space="preserve">First profitable month</t>
  </si>
  <si>
    <t xml:space="preserve">Burn in month 1 (₹ lakh)</t>
  </si>
  <si>
    <t xml:space="preserve">Revenue run rate at month 12, a year (₹ lakh)</t>
  </si>
  <si>
    <t xml:space="preserve">If cash goes below zero before the money arrives, raise earlier or cut costs. Start raising at least six months before the month cash runs out.</t>
  </si>
  <si>
    <t xml:space="preserve">Inputs</t>
  </si>
  <si>
    <t xml:space="preserve">Example values. Replace each yellow cell with yours.</t>
  </si>
  <si>
    <t xml:space="preserve">Input</t>
  </si>
  <si>
    <t xml:space="preserve">Note</t>
  </si>
  <si>
    <t xml:space="preserve">Cash in the bank today (₹ lakh)</t>
  </si>
  <si>
    <t xml:space="preserve">Example value</t>
  </si>
  <si>
    <t xml:space="preserve">Revenue in month 1 (₹ lakh)</t>
  </si>
  <si>
    <t xml:space="preserve">Revenue growth per month</t>
  </si>
  <si>
    <t xml:space="preserve">Gross margin</t>
  </si>
  <si>
    <t xml:space="preserve">Team cost per month today (₹ lakh)</t>
  </si>
  <si>
    <t xml:space="preserve">Team cost growth per month</t>
  </si>
  <si>
    <t xml:space="preserve">Marketing spend as a share of revenue</t>
  </si>
  <si>
    <t xml:space="preserve">Other fixed costs per month (₹ lakh)</t>
  </si>
  <si>
    <t xml:space="preserve">Fundraise amount (₹ lakh)</t>
  </si>
  <si>
    <t xml:space="preserve">Month the money arrives</t>
  </si>
  <si>
    <t xml:space="preserve">Monthly model</t>
  </si>
  <si>
    <t xml:space="preserve">All amounts in ₹ lakh. Formulas only.</t>
  </si>
  <si>
    <t xml:space="preserve">Month</t>
  </si>
  <si>
    <t xml:space="preserve">Cost of sales</t>
  </si>
  <si>
    <t xml:space="preserve">Team</t>
  </si>
  <si>
    <t xml:space="preserve">Marketing</t>
  </si>
  <si>
    <t xml:space="preserve">Other fixed costs</t>
  </si>
  <si>
    <t xml:space="preserve">Cash at start of month</t>
  </si>
  <si>
    <t xml:space="preserve">Cash at end of month</t>
  </si>
  <si>
    <t xml:space="preserve">Monthly burn</t>
  </si>
  <si>
    <t xml:space="preserve">Runway (months)</t>
  </si>
  <si>
    <t xml:space="preserve">Cash below zero (1 = yes)</t>
  </si>
  <si>
    <t xml:space="preserve">Profitable month (1 = yes)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</si>
</sst>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;\(#,##0.0\);\-"/>
    <numFmt numFmtId="166" formatCode="0"/>
    <numFmt numFmtId="167" formatCode="0.0%"/>
    <numFmt numFmtId="168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FFFFFF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10"/>
      <color rgb="FF6E6A6B"/>
      <name val="Arial"/>
      <family val="0"/>
      <charset val="1"/>
    </font>
    <font>
      <b val="true"/>
      <sz val="11"/>
      <color rgb="FF1B1416"/>
      <name val="Arial"/>
      <family val="0"/>
      <charset val="1"/>
    </font>
    <font>
      <sz val="10"/>
      <color rgb="FF1B141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B1416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8102E"/>
        <bgColor rgb="FF993300"/>
      </patternFill>
    </fill>
    <fill>
      <patternFill patternType="solid">
        <fgColor rgb="FF1B1416"/>
        <bgColor rgb="FF000000"/>
      </patternFill>
    </fill>
    <fill>
      <patternFill patternType="solid">
        <fgColor rgb="FFFFD23F"/>
        <bgColor rgb="FFFFCC9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4E0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4E0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23F"/>
      <rgbColor rgb="FFFF9900"/>
      <rgbColor rgb="FFFF6600"/>
      <rgbColor rgb="FF6E6A6B"/>
      <rgbColor rgb="FF969696"/>
      <rgbColor rgb="FF003366"/>
      <rgbColor rgb="FF339966"/>
      <rgbColor rgb="FF003300"/>
      <rgbColor rgb="FF1B1416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27.75" hidden="false" customHeight="true" outlineLevel="0" collapsed="false">
      <c r="A2" s="3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4" t="s">
        <v>2</v>
      </c>
    </row>
    <row r="5" customFormat="false" ht="15" hidden="false" customHeight="false" outlineLevel="0" collapsed="false">
      <c r="A5" s="5" t="s">
        <v>3</v>
      </c>
    </row>
    <row r="6" customFormat="false" ht="15" hidden="false" customHeight="false" outlineLevel="0" collapsed="false">
      <c r="A6" s="6" t="s">
        <v>4</v>
      </c>
    </row>
    <row r="7" customFormat="false" ht="15" hidden="false" customHeight="false" outlineLevel="0" collapsed="false">
      <c r="A7" s="6" t="s">
        <v>5</v>
      </c>
    </row>
    <row r="8" customFormat="false" ht="15" hidden="false" customHeight="false" outlineLevel="0" collapsed="false">
      <c r="A8" s="6" t="s">
        <v>6</v>
      </c>
    </row>
    <row r="9" customFormat="false" ht="15" hidden="false" customHeight="false" outlineLevel="0" collapsed="false">
      <c r="A9" s="6"/>
    </row>
    <row r="10" customFormat="false" ht="15" hidden="false" customHeight="false" outlineLevel="0" collapsed="false">
      <c r="A10" s="5" t="s">
        <v>7</v>
      </c>
    </row>
    <row r="11" customFormat="false" ht="15" hidden="false" customHeight="false" outlineLevel="0" collapsed="false">
      <c r="A11" s="6" t="s">
        <v>8</v>
      </c>
    </row>
    <row r="12" customFormat="false" ht="15" hidden="false" customHeight="false" outlineLevel="0" collapsed="false">
      <c r="A12" s="6" t="s">
        <v>9</v>
      </c>
    </row>
    <row r="13" customFormat="false" ht="15" hidden="false" customHeight="false" outlineLevel="0" collapsed="false">
      <c r="A13" s="6" t="s">
        <v>10</v>
      </c>
    </row>
    <row r="14" customFormat="false" ht="15" hidden="false" customHeight="false" outlineLevel="0" collapsed="false">
      <c r="A14" s="6"/>
    </row>
    <row r="15" customFormat="false" ht="15" hidden="false" customHeight="false" outlineLevel="0" collapsed="false">
      <c r="A15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6"/>
  </cols>
  <sheetData>
    <row r="1" customFormat="false" ht="15" hidden="false" customHeight="false" outlineLevel="0" collapsed="false">
      <c r="A1" s="1" t="s">
        <v>0</v>
      </c>
      <c r="B1" s="2"/>
      <c r="C1" s="2"/>
      <c r="D1" s="2"/>
    </row>
    <row r="2" customFormat="false" ht="27.75" hidden="false" customHeight="true" outlineLevel="0" collapsed="false">
      <c r="A2" s="3" t="s">
        <v>12</v>
      </c>
      <c r="B2" s="2"/>
      <c r="C2" s="2"/>
      <c r="D2" s="2"/>
    </row>
    <row r="3" customFormat="false" ht="15" hidden="false" customHeight="false" outlineLevel="0" collapsed="false">
      <c r="A3" s="4" t="s">
        <v>13</v>
      </c>
    </row>
    <row r="5" customFormat="false" ht="30" hidden="false" customHeight="true" outlineLevel="0" collapsed="false">
      <c r="A5" s="7" t="s">
        <v>14</v>
      </c>
      <c r="B5" s="7" t="s">
        <v>15</v>
      </c>
      <c r="C5" s="7" t="s">
        <v>16</v>
      </c>
      <c r="D5" s="7" t="s">
        <v>17</v>
      </c>
    </row>
    <row r="6" customFormat="false" ht="15" hidden="false" customHeight="false" outlineLevel="0" collapsed="false">
      <c r="A6" s="8" t="s">
        <v>18</v>
      </c>
      <c r="B6" s="9" t="n">
        <f aca="false">SUM(Model!C6:N6)</f>
        <v>94.8856323011862</v>
      </c>
      <c r="C6" s="9" t="n">
        <f aca="false">SUM(Model!O6:Z6)</f>
        <v>238.938163776321</v>
      </c>
      <c r="D6" s="9" t="n">
        <f aca="false">SUM(Model!AA6:AL6)</f>
        <v>601.686943789131</v>
      </c>
    </row>
    <row r="7" customFormat="false" ht="15" hidden="false" customHeight="false" outlineLevel="0" collapsed="false">
      <c r="A7" s="6" t="s">
        <v>19</v>
      </c>
      <c r="B7" s="9" t="n">
        <f aca="false">SUM(Model!C8:N8)</f>
        <v>56.9313793807117</v>
      </c>
      <c r="C7" s="9" t="n">
        <f aca="false">SUM(Model!O8:Z8)</f>
        <v>143.362898265793</v>
      </c>
      <c r="D7" s="9" t="n">
        <f aca="false">SUM(Model!AA8:AL8)</f>
        <v>361.012166273478</v>
      </c>
    </row>
    <row r="8" customFormat="false" ht="15" hidden="false" customHeight="false" outlineLevel="0" collapsed="false">
      <c r="A8" s="6" t="s">
        <v>20</v>
      </c>
      <c r="B8" s="9" t="n">
        <f aca="false">SUM(Model!C12:N12)</f>
        <v>157.529562670196</v>
      </c>
      <c r="C8" s="9" t="n">
        <f aca="false">SUM(Model!O12:Z12)</f>
        <v>207.91890653152</v>
      </c>
      <c r="D8" s="9" t="n">
        <f aca="false">SUM(Model!AA12:AL12)</f>
        <v>298.833079264561</v>
      </c>
    </row>
    <row r="9" customFormat="false" ht="15" hidden="false" customHeight="false" outlineLevel="0" collapsed="false">
      <c r="A9" s="8" t="s">
        <v>21</v>
      </c>
      <c r="B9" s="9" t="n">
        <f aca="false">SUM(Model!C13:N13)</f>
        <v>-100.598183289484</v>
      </c>
      <c r="C9" s="9" t="n">
        <f aca="false">SUM(Model!O13:Z13)</f>
        <v>-64.5560082657277</v>
      </c>
      <c r="D9" s="9" t="n">
        <f aca="false">SUM(Model!AA13:AL13)</f>
        <v>62.1790870089172</v>
      </c>
    </row>
    <row r="10" customFormat="false" ht="15" hidden="false" customHeight="false" outlineLevel="0" collapsed="false">
      <c r="A10" s="6" t="s">
        <v>22</v>
      </c>
      <c r="B10" s="9" t="n">
        <f aca="false">SUM(Model!C14:N14)</f>
        <v>300</v>
      </c>
      <c r="C10" s="9" t="n">
        <f aca="false">SUM(Model!O14:Z14)</f>
        <v>0</v>
      </c>
      <c r="D10" s="9" t="n">
        <f aca="false">SUM(Model!AA14:AL14)</f>
        <v>0</v>
      </c>
    </row>
    <row r="11" customFormat="false" ht="15" hidden="false" customHeight="false" outlineLevel="0" collapsed="false">
      <c r="A11" s="8" t="s">
        <v>23</v>
      </c>
      <c r="B11" s="10" t="n">
        <f aca="false">Model!N16</f>
        <v>249.401816710516</v>
      </c>
      <c r="C11" s="10" t="n">
        <f aca="false">Model!Z16</f>
        <v>184.845808444788</v>
      </c>
      <c r="D11" s="10" t="n">
        <f aca="false">Model!AL16</f>
        <v>247.024895453705</v>
      </c>
    </row>
    <row r="13" customFormat="false" ht="30" hidden="false" customHeight="true" outlineLevel="0" collapsed="false">
      <c r="A13" s="7" t="s">
        <v>24</v>
      </c>
      <c r="B13" s="7" t="s">
        <v>25</v>
      </c>
      <c r="C13" s="7"/>
      <c r="D13" s="7"/>
    </row>
    <row r="14" customFormat="false" ht="15" hidden="false" customHeight="false" outlineLevel="0" collapsed="false">
      <c r="A14" s="11" t="s">
        <v>26</v>
      </c>
      <c r="B14" s="12" t="n">
        <f aca="false">MIN(Model!$C$16:$AL$16)</f>
        <v>6.56753088</v>
      </c>
    </row>
    <row r="15" customFormat="false" ht="15" hidden="false" customHeight="false" outlineLevel="0" collapsed="false">
      <c r="A15" s="11" t="s">
        <v>27</v>
      </c>
      <c r="B15" s="13" t="str">
        <f aca="false">IFERROR(MATCH(1,Model!$C$19:$AL$19,0),"Not in 36 months")</f>
        <v>Not in 36 months</v>
      </c>
    </row>
    <row r="16" customFormat="false" ht="15" hidden="false" customHeight="false" outlineLevel="0" collapsed="false">
      <c r="A16" s="11" t="s">
        <v>28</v>
      </c>
      <c r="B16" s="13" t="n">
        <f aca="false">IFERROR(MATCH(1,Model!$C$20:$AL$20,0),"Not in 36 months")</f>
        <v>27</v>
      </c>
    </row>
    <row r="17" customFormat="false" ht="15" hidden="false" customHeight="false" outlineLevel="0" collapsed="false">
      <c r="A17" s="11" t="s">
        <v>29</v>
      </c>
      <c r="B17" s="12" t="n">
        <f aca="false">Model!C17</f>
        <v>8.75</v>
      </c>
    </row>
    <row r="18" customFormat="false" ht="15" hidden="false" customHeight="false" outlineLevel="0" collapsed="false">
      <c r="A18" s="11" t="s">
        <v>30</v>
      </c>
      <c r="B18" s="12" t="n">
        <f aca="false">Model!N6*12</f>
        <v>139.898339823277</v>
      </c>
    </row>
    <row r="20" customFormat="false" ht="15" hidden="false" customHeight="false" outlineLevel="0" collapsed="false">
      <c r="A20" s="4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4"/>
    <col collapsed="false" customWidth="true" hidden="false" outlineLevel="0" max="3" min="3" style="0" width="20"/>
  </cols>
  <sheetData>
    <row r="1" customFormat="false" ht="15" hidden="false" customHeight="false" outlineLevel="0" collapsed="false">
      <c r="A1" s="1" t="s">
        <v>0</v>
      </c>
      <c r="B1" s="2"/>
      <c r="C1" s="2"/>
    </row>
    <row r="2" customFormat="false" ht="27.75" hidden="false" customHeight="true" outlineLevel="0" collapsed="false">
      <c r="A2" s="3" t="s">
        <v>32</v>
      </c>
      <c r="B2" s="2"/>
      <c r="C2" s="2"/>
    </row>
    <row r="3" customFormat="false" ht="15" hidden="false" customHeight="false" outlineLevel="0" collapsed="false">
      <c r="A3" s="4" t="s">
        <v>33</v>
      </c>
    </row>
    <row r="4" customFormat="false" ht="30" hidden="false" customHeight="true" outlineLevel="0" collapsed="false">
      <c r="A4" s="7" t="s">
        <v>34</v>
      </c>
      <c r="B4" s="7" t="s">
        <v>25</v>
      </c>
      <c r="C4" s="7" t="s">
        <v>35</v>
      </c>
    </row>
    <row r="5" customFormat="false" ht="15" hidden="false" customHeight="false" outlineLevel="0" collapsed="false">
      <c r="A5" s="11" t="s">
        <v>36</v>
      </c>
      <c r="B5" s="14" t="n">
        <v>50</v>
      </c>
      <c r="C5" s="15" t="s">
        <v>37</v>
      </c>
    </row>
    <row r="6" customFormat="false" ht="15" hidden="false" customHeight="false" outlineLevel="0" collapsed="false">
      <c r="A6" s="11" t="s">
        <v>38</v>
      </c>
      <c r="B6" s="14" t="n">
        <v>5</v>
      </c>
      <c r="C6" s="15" t="s">
        <v>37</v>
      </c>
    </row>
    <row r="7" customFormat="false" ht="15" hidden="false" customHeight="false" outlineLevel="0" collapsed="false">
      <c r="A7" s="11" t="s">
        <v>39</v>
      </c>
      <c r="B7" s="16" t="n">
        <v>0.08</v>
      </c>
      <c r="C7" s="15" t="s">
        <v>37</v>
      </c>
    </row>
    <row r="8" customFormat="false" ht="15" hidden="false" customHeight="false" outlineLevel="0" collapsed="false">
      <c r="A8" s="11" t="s">
        <v>40</v>
      </c>
      <c r="B8" s="16" t="n">
        <v>0.6</v>
      </c>
      <c r="C8" s="15" t="s">
        <v>37</v>
      </c>
    </row>
    <row r="9" customFormat="false" ht="15" hidden="false" customHeight="false" outlineLevel="0" collapsed="false">
      <c r="A9" s="11" t="s">
        <v>41</v>
      </c>
      <c r="B9" s="14" t="n">
        <v>8</v>
      </c>
      <c r="C9" s="15" t="s">
        <v>37</v>
      </c>
    </row>
    <row r="10" customFormat="false" ht="15" hidden="false" customHeight="false" outlineLevel="0" collapsed="false">
      <c r="A10" s="11" t="s">
        <v>42</v>
      </c>
      <c r="B10" s="16" t="n">
        <v>0.02</v>
      </c>
      <c r="C10" s="15" t="s">
        <v>37</v>
      </c>
    </row>
    <row r="11" customFormat="false" ht="15" hidden="false" customHeight="false" outlineLevel="0" collapsed="false">
      <c r="A11" s="11" t="s">
        <v>43</v>
      </c>
      <c r="B11" s="16" t="n">
        <v>0.15</v>
      </c>
      <c r="C11" s="15" t="s">
        <v>37</v>
      </c>
    </row>
    <row r="12" customFormat="false" ht="15" hidden="false" customHeight="false" outlineLevel="0" collapsed="false">
      <c r="A12" s="11" t="s">
        <v>44</v>
      </c>
      <c r="B12" s="14" t="n">
        <v>3</v>
      </c>
      <c r="C12" s="15" t="s">
        <v>37</v>
      </c>
    </row>
    <row r="13" customFormat="false" ht="15" hidden="false" customHeight="false" outlineLevel="0" collapsed="false">
      <c r="A13" s="11" t="s">
        <v>45</v>
      </c>
      <c r="B13" s="14" t="n">
        <v>300</v>
      </c>
      <c r="C13" s="15" t="s">
        <v>37</v>
      </c>
    </row>
    <row r="14" customFormat="false" ht="15" hidden="false" customHeight="false" outlineLevel="0" collapsed="false">
      <c r="A14" s="11" t="s">
        <v>46</v>
      </c>
      <c r="B14" s="17" t="n">
        <v>6</v>
      </c>
      <c r="C14" s="15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"/>
    <col collapsed="false" customWidth="true" hidden="false" outlineLevel="0" max="38" min="3" style="0" width="9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customFormat="false" ht="27.75" hidden="false" customHeight="true" outlineLevel="0" collapsed="false">
      <c r="A2" s="3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customFormat="false" ht="15" hidden="false" customHeight="false" outlineLevel="0" collapsed="false">
      <c r="A3" s="4" t="s">
        <v>48</v>
      </c>
    </row>
    <row r="5" customFormat="false" ht="15" hidden="false" customHeight="false" outlineLevel="0" collapsed="false">
      <c r="A5" s="18" t="s">
        <v>49</v>
      </c>
      <c r="C5" s="19" t="n">
        <v>1</v>
      </c>
      <c r="D5" s="19" t="n">
        <v>2</v>
      </c>
      <c r="E5" s="19" t="n">
        <v>3</v>
      </c>
      <c r="F5" s="19" t="n">
        <v>4</v>
      </c>
      <c r="G5" s="19" t="n">
        <v>5</v>
      </c>
      <c r="H5" s="19" t="n">
        <v>6</v>
      </c>
      <c r="I5" s="19" t="n">
        <v>7</v>
      </c>
      <c r="J5" s="19" t="n">
        <v>8</v>
      </c>
      <c r="K5" s="19" t="n">
        <v>9</v>
      </c>
      <c r="L5" s="19" t="n">
        <v>10</v>
      </c>
      <c r="M5" s="19" t="n">
        <v>11</v>
      </c>
      <c r="N5" s="19" t="n">
        <v>12</v>
      </c>
      <c r="O5" s="19" t="n">
        <v>13</v>
      </c>
      <c r="P5" s="19" t="n">
        <v>14</v>
      </c>
      <c r="Q5" s="19" t="n">
        <v>15</v>
      </c>
      <c r="R5" s="19" t="n">
        <v>16</v>
      </c>
      <c r="S5" s="19" t="n">
        <v>17</v>
      </c>
      <c r="T5" s="19" t="n">
        <v>18</v>
      </c>
      <c r="U5" s="19" t="n">
        <v>19</v>
      </c>
      <c r="V5" s="19" t="n">
        <v>20</v>
      </c>
      <c r="W5" s="19" t="n">
        <v>21</v>
      </c>
      <c r="X5" s="19" t="n">
        <v>22</v>
      </c>
      <c r="Y5" s="19" t="n">
        <v>23</v>
      </c>
      <c r="Z5" s="19" t="n">
        <v>24</v>
      </c>
      <c r="AA5" s="19" t="n">
        <v>25</v>
      </c>
      <c r="AB5" s="19" t="n">
        <v>26</v>
      </c>
      <c r="AC5" s="19" t="n">
        <v>27</v>
      </c>
      <c r="AD5" s="19" t="n">
        <v>28</v>
      </c>
      <c r="AE5" s="19" t="n">
        <v>29</v>
      </c>
      <c r="AF5" s="19" t="n">
        <v>30</v>
      </c>
      <c r="AG5" s="19" t="n">
        <v>31</v>
      </c>
      <c r="AH5" s="19" t="n">
        <v>32</v>
      </c>
      <c r="AI5" s="19" t="n">
        <v>33</v>
      </c>
      <c r="AJ5" s="19" t="n">
        <v>34</v>
      </c>
      <c r="AK5" s="19" t="n">
        <v>35</v>
      </c>
      <c r="AL5" s="19" t="n">
        <v>36</v>
      </c>
    </row>
    <row r="6" customFormat="false" ht="15" hidden="false" customHeight="false" outlineLevel="0" collapsed="false">
      <c r="A6" s="8" t="s">
        <v>18</v>
      </c>
      <c r="C6" s="9" t="n">
        <f aca="false">Inputs!$B$6</f>
        <v>5</v>
      </c>
      <c r="D6" s="9" t="n">
        <f aca="false">C6*(1+Inputs!$B$7)</f>
        <v>5.4</v>
      </c>
      <c r="E6" s="9" t="n">
        <f aca="false">D6*(1+Inputs!$B$7)</f>
        <v>5.832</v>
      </c>
      <c r="F6" s="9" t="n">
        <f aca="false">E6*(1+Inputs!$B$7)</f>
        <v>6.29856</v>
      </c>
      <c r="G6" s="9" t="n">
        <f aca="false">F6*(1+Inputs!$B$7)</f>
        <v>6.8024448</v>
      </c>
      <c r="H6" s="9" t="n">
        <f aca="false">G6*(1+Inputs!$B$7)</f>
        <v>7.346640384</v>
      </c>
      <c r="I6" s="9" t="n">
        <f aca="false">H6*(1+Inputs!$B$7)</f>
        <v>7.93437161472</v>
      </c>
      <c r="J6" s="9" t="n">
        <f aca="false">I6*(1+Inputs!$B$7)</f>
        <v>8.56912134389761</v>
      </c>
      <c r="K6" s="9" t="n">
        <f aca="false">J6*(1+Inputs!$B$7)</f>
        <v>9.25465105140941</v>
      </c>
      <c r="L6" s="9" t="n">
        <f aca="false">K6*(1+Inputs!$B$7)</f>
        <v>9.99502313552217</v>
      </c>
      <c r="M6" s="9" t="n">
        <f aca="false">L6*(1+Inputs!$B$7)</f>
        <v>10.7946249863639</v>
      </c>
      <c r="N6" s="9" t="n">
        <f aca="false">M6*(1+Inputs!$B$7)</f>
        <v>11.6581949852731</v>
      </c>
      <c r="O6" s="9" t="n">
        <f aca="false">N6*(1+Inputs!$B$7)</f>
        <v>12.5908505840949</v>
      </c>
      <c r="P6" s="9" t="n">
        <f aca="false">O6*(1+Inputs!$B$7)</f>
        <v>13.5981186308225</v>
      </c>
      <c r="Q6" s="9" t="n">
        <f aca="false">P6*(1+Inputs!$B$7)</f>
        <v>14.6859681212883</v>
      </c>
      <c r="R6" s="9" t="n">
        <f aca="false">Q6*(1+Inputs!$B$7)</f>
        <v>15.8608455709914</v>
      </c>
      <c r="S6" s="9" t="n">
        <f aca="false">R6*(1+Inputs!$B$7)</f>
        <v>17.1297132166707</v>
      </c>
      <c r="T6" s="9" t="n">
        <f aca="false">S6*(1+Inputs!$B$7)</f>
        <v>18.5000902740043</v>
      </c>
      <c r="U6" s="9" t="n">
        <f aca="false">T6*(1+Inputs!$B$7)</f>
        <v>19.9800974959247</v>
      </c>
      <c r="V6" s="9" t="n">
        <f aca="false">U6*(1+Inputs!$B$7)</f>
        <v>21.5785052955987</v>
      </c>
      <c r="W6" s="9" t="n">
        <f aca="false">V6*(1+Inputs!$B$7)</f>
        <v>23.3047857192465</v>
      </c>
      <c r="X6" s="9" t="n">
        <f aca="false">W6*(1+Inputs!$B$7)</f>
        <v>25.1691685767863</v>
      </c>
      <c r="Y6" s="9" t="n">
        <f aca="false">X6*(1+Inputs!$B$7)</f>
        <v>27.1827020629292</v>
      </c>
      <c r="Z6" s="9" t="n">
        <f aca="false">Y6*(1+Inputs!$B$7)</f>
        <v>29.3573182279635</v>
      </c>
      <c r="AA6" s="9" t="n">
        <f aca="false">Z6*(1+Inputs!$B$7)</f>
        <v>31.7059036862006</v>
      </c>
      <c r="AB6" s="9" t="n">
        <f aca="false">AA6*(1+Inputs!$B$7)</f>
        <v>34.2423759810966</v>
      </c>
      <c r="AC6" s="9" t="n">
        <f aca="false">AB6*(1+Inputs!$B$7)</f>
        <v>36.9817660595844</v>
      </c>
      <c r="AD6" s="9" t="n">
        <f aca="false">AC6*(1+Inputs!$B$7)</f>
        <v>39.9403073443511</v>
      </c>
      <c r="AE6" s="9" t="n">
        <f aca="false">AD6*(1+Inputs!$B$7)</f>
        <v>43.1355319318992</v>
      </c>
      <c r="AF6" s="9" t="n">
        <f aca="false">AE6*(1+Inputs!$B$7)</f>
        <v>46.5863744864512</v>
      </c>
      <c r="AG6" s="9" t="n">
        <f aca="false">AF6*(1+Inputs!$B$7)</f>
        <v>50.3132844453673</v>
      </c>
      <c r="AH6" s="9" t="n">
        <f aca="false">AG6*(1+Inputs!$B$7)</f>
        <v>54.3383472009967</v>
      </c>
      <c r="AI6" s="9" t="n">
        <f aca="false">AH6*(1+Inputs!$B$7)</f>
        <v>58.6854149770764</v>
      </c>
      <c r="AJ6" s="9" t="n">
        <f aca="false">AI6*(1+Inputs!$B$7)</f>
        <v>63.3802481752425</v>
      </c>
      <c r="AK6" s="9" t="n">
        <f aca="false">AJ6*(1+Inputs!$B$7)</f>
        <v>68.4506680292619</v>
      </c>
      <c r="AL6" s="9" t="n">
        <f aca="false">AK6*(1+Inputs!$B$7)</f>
        <v>73.9267214716029</v>
      </c>
    </row>
    <row r="7" customFormat="false" ht="15" hidden="false" customHeight="false" outlineLevel="0" collapsed="false">
      <c r="A7" s="6" t="s">
        <v>50</v>
      </c>
      <c r="C7" s="9" t="n">
        <f aca="false">C6*(1-Inputs!$B$8)</f>
        <v>2</v>
      </c>
      <c r="D7" s="9" t="n">
        <f aca="false">D6*(1-Inputs!$B$8)</f>
        <v>2.16</v>
      </c>
      <c r="E7" s="9" t="n">
        <f aca="false">E6*(1-Inputs!$B$8)</f>
        <v>2.3328</v>
      </c>
      <c r="F7" s="9" t="n">
        <f aca="false">F6*(1-Inputs!$B$8)</f>
        <v>2.519424</v>
      </c>
      <c r="G7" s="9" t="n">
        <f aca="false">G6*(1-Inputs!$B$8)</f>
        <v>2.72097792</v>
      </c>
      <c r="H7" s="9" t="n">
        <f aca="false">H6*(1-Inputs!$B$8)</f>
        <v>2.9386561536</v>
      </c>
      <c r="I7" s="9" t="n">
        <f aca="false">I6*(1-Inputs!$B$8)</f>
        <v>3.173748645888</v>
      </c>
      <c r="J7" s="9" t="n">
        <f aca="false">J6*(1-Inputs!$B$8)</f>
        <v>3.42764853755904</v>
      </c>
      <c r="K7" s="9" t="n">
        <f aca="false">K6*(1-Inputs!$B$8)</f>
        <v>3.70186042056377</v>
      </c>
      <c r="L7" s="9" t="n">
        <f aca="false">L6*(1-Inputs!$B$8)</f>
        <v>3.99800925420887</v>
      </c>
      <c r="M7" s="9" t="n">
        <f aca="false">M6*(1-Inputs!$B$8)</f>
        <v>4.31784999454558</v>
      </c>
      <c r="N7" s="9" t="n">
        <f aca="false">N6*(1-Inputs!$B$8)</f>
        <v>4.66327799410922</v>
      </c>
      <c r="O7" s="9" t="n">
        <f aca="false">O6*(1-Inputs!$B$8)</f>
        <v>5.03634023363796</v>
      </c>
      <c r="P7" s="9" t="n">
        <f aca="false">P6*(1-Inputs!$B$8)</f>
        <v>5.439247452329</v>
      </c>
      <c r="Q7" s="9" t="n">
        <f aca="false">Q6*(1-Inputs!$B$8)</f>
        <v>5.87438724851532</v>
      </c>
      <c r="R7" s="9" t="n">
        <f aca="false">R6*(1-Inputs!$B$8)</f>
        <v>6.34433822839655</v>
      </c>
      <c r="S7" s="9" t="n">
        <f aca="false">S6*(1-Inputs!$B$8)</f>
        <v>6.85188528666827</v>
      </c>
      <c r="T7" s="9" t="n">
        <f aca="false">T6*(1-Inputs!$B$8)</f>
        <v>7.40003610960173</v>
      </c>
      <c r="U7" s="9" t="n">
        <f aca="false">U6*(1-Inputs!$B$8)</f>
        <v>7.99203899836987</v>
      </c>
      <c r="V7" s="9" t="n">
        <f aca="false">V6*(1-Inputs!$B$8)</f>
        <v>8.63140211823946</v>
      </c>
      <c r="W7" s="9" t="n">
        <f aca="false">W6*(1-Inputs!$B$8)</f>
        <v>9.32191428769862</v>
      </c>
      <c r="X7" s="9" t="n">
        <f aca="false">X6*(1-Inputs!$B$8)</f>
        <v>10.0676674307145</v>
      </c>
      <c r="Y7" s="9" t="n">
        <f aca="false">Y6*(1-Inputs!$B$8)</f>
        <v>10.8730808251717</v>
      </c>
      <c r="Z7" s="9" t="n">
        <f aca="false">Z6*(1-Inputs!$B$8)</f>
        <v>11.7429272911854</v>
      </c>
      <c r="AA7" s="9" t="n">
        <f aca="false">AA6*(1-Inputs!$B$8)</f>
        <v>12.6823614744802</v>
      </c>
      <c r="AB7" s="9" t="n">
        <f aca="false">AB6*(1-Inputs!$B$8)</f>
        <v>13.6969503924387</v>
      </c>
      <c r="AC7" s="9" t="n">
        <f aca="false">AC6*(1-Inputs!$B$8)</f>
        <v>14.7927064238338</v>
      </c>
      <c r="AD7" s="9" t="n">
        <f aca="false">AD6*(1-Inputs!$B$8)</f>
        <v>15.9761229377405</v>
      </c>
      <c r="AE7" s="9" t="n">
        <f aca="false">AE6*(1-Inputs!$B$8)</f>
        <v>17.2542127727597</v>
      </c>
      <c r="AF7" s="9" t="n">
        <f aca="false">AF6*(1-Inputs!$B$8)</f>
        <v>18.6345497945805</v>
      </c>
      <c r="AG7" s="9" t="n">
        <f aca="false">AG6*(1-Inputs!$B$8)</f>
        <v>20.1253137781469</v>
      </c>
      <c r="AH7" s="9" t="n">
        <f aca="false">AH6*(1-Inputs!$B$8)</f>
        <v>21.7353388803987</v>
      </c>
      <c r="AI7" s="9" t="n">
        <f aca="false">AI6*(1-Inputs!$B$8)</f>
        <v>23.4741659908306</v>
      </c>
      <c r="AJ7" s="9" t="n">
        <f aca="false">AJ6*(1-Inputs!$B$8)</f>
        <v>25.352099270097</v>
      </c>
      <c r="AK7" s="9" t="n">
        <f aca="false">AK6*(1-Inputs!$B$8)</f>
        <v>27.3802672117048</v>
      </c>
      <c r="AL7" s="9" t="n">
        <f aca="false">AL6*(1-Inputs!$B$8)</f>
        <v>29.5706885886411</v>
      </c>
    </row>
    <row r="8" customFormat="false" ht="15" hidden="false" customHeight="false" outlineLevel="0" collapsed="false">
      <c r="A8" s="8" t="s">
        <v>19</v>
      </c>
      <c r="C8" s="12" t="n">
        <f aca="false">C6-C7</f>
        <v>3</v>
      </c>
      <c r="D8" s="12" t="n">
        <f aca="false">D6-D7</f>
        <v>3.24</v>
      </c>
      <c r="E8" s="12" t="n">
        <f aca="false">E6-E7</f>
        <v>3.4992</v>
      </c>
      <c r="F8" s="12" t="n">
        <f aca="false">F6-F7</f>
        <v>3.779136</v>
      </c>
      <c r="G8" s="12" t="n">
        <f aca="false">G6-G7</f>
        <v>4.08146688</v>
      </c>
      <c r="H8" s="12" t="n">
        <f aca="false">H6-H7</f>
        <v>4.4079842304</v>
      </c>
      <c r="I8" s="12" t="n">
        <f aca="false">I6-I7</f>
        <v>4.760622968832</v>
      </c>
      <c r="J8" s="12" t="n">
        <f aca="false">J6-J7</f>
        <v>5.14147280633856</v>
      </c>
      <c r="K8" s="12" t="n">
        <f aca="false">K6-K7</f>
        <v>5.55279063084565</v>
      </c>
      <c r="L8" s="12" t="n">
        <f aca="false">L6-L7</f>
        <v>5.9970138813133</v>
      </c>
      <c r="M8" s="12" t="n">
        <f aca="false">M6-M7</f>
        <v>6.47677499181837</v>
      </c>
      <c r="N8" s="12" t="n">
        <f aca="false">N6-N7</f>
        <v>6.99491699116383</v>
      </c>
      <c r="O8" s="12" t="n">
        <f aca="false">O6-O7</f>
        <v>7.55451035045694</v>
      </c>
      <c r="P8" s="12" t="n">
        <f aca="false">P6-P7</f>
        <v>8.1588711784935</v>
      </c>
      <c r="Q8" s="12" t="n">
        <f aca="false">Q6-Q7</f>
        <v>8.81158087277298</v>
      </c>
      <c r="R8" s="12" t="n">
        <f aca="false">R6-R7</f>
        <v>9.51650734259482</v>
      </c>
      <c r="S8" s="12" t="n">
        <f aca="false">S6-S7</f>
        <v>10.2778279300024</v>
      </c>
      <c r="T8" s="12" t="n">
        <f aca="false">T6-T7</f>
        <v>11.1000541644026</v>
      </c>
      <c r="U8" s="12" t="n">
        <f aca="false">U6-U7</f>
        <v>11.9880584975548</v>
      </c>
      <c r="V8" s="12" t="n">
        <f aca="false">V6-V7</f>
        <v>12.9471031773592</v>
      </c>
      <c r="W8" s="12" t="n">
        <f aca="false">W6-W7</f>
        <v>13.9828714315479</v>
      </c>
      <c r="X8" s="12" t="n">
        <f aca="false">X6-X7</f>
        <v>15.1015011460718</v>
      </c>
      <c r="Y8" s="12" t="n">
        <f aca="false">Y6-Y7</f>
        <v>16.3096212377575</v>
      </c>
      <c r="Z8" s="12" t="n">
        <f aca="false">Z6-Z7</f>
        <v>17.6143909367781</v>
      </c>
      <c r="AA8" s="12" t="n">
        <f aca="false">AA6-AA7</f>
        <v>19.0235422117204</v>
      </c>
      <c r="AB8" s="12" t="n">
        <f aca="false">AB6-AB7</f>
        <v>20.545425588658</v>
      </c>
      <c r="AC8" s="12" t="n">
        <f aca="false">AC6-AC7</f>
        <v>22.1890596357506</v>
      </c>
      <c r="AD8" s="12" t="n">
        <f aca="false">AD6-AD7</f>
        <v>23.9641844066107</v>
      </c>
      <c r="AE8" s="12" t="n">
        <f aca="false">AE6-AE7</f>
        <v>25.8813191591395</v>
      </c>
      <c r="AF8" s="12" t="n">
        <f aca="false">AF6-AF7</f>
        <v>27.9518246918707</v>
      </c>
      <c r="AG8" s="12" t="n">
        <f aca="false">AG6-AG7</f>
        <v>30.1879706672204</v>
      </c>
      <c r="AH8" s="12" t="n">
        <f aca="false">AH6-AH7</f>
        <v>32.603008320598</v>
      </c>
      <c r="AI8" s="12" t="n">
        <f aca="false">AI6-AI7</f>
        <v>35.2112489862458</v>
      </c>
      <c r="AJ8" s="12" t="n">
        <f aca="false">AJ6-AJ7</f>
        <v>38.0281489051455</v>
      </c>
      <c r="AK8" s="12" t="n">
        <f aca="false">AK6-AK7</f>
        <v>41.0704008175571</v>
      </c>
      <c r="AL8" s="12" t="n">
        <f aca="false">AL6-AL7</f>
        <v>44.3560328829617</v>
      </c>
    </row>
    <row r="9" customFormat="false" ht="15" hidden="false" customHeight="false" outlineLevel="0" collapsed="false">
      <c r="A9" s="6" t="s">
        <v>51</v>
      </c>
      <c r="C9" s="9" t="n">
        <f aca="false">Inputs!$B$9</f>
        <v>8</v>
      </c>
      <c r="D9" s="9" t="n">
        <f aca="false">C9*(1+Inputs!$B$10)</f>
        <v>8.16</v>
      </c>
      <c r="E9" s="9" t="n">
        <f aca="false">D9*(1+Inputs!$B$10)</f>
        <v>8.3232</v>
      </c>
      <c r="F9" s="9" t="n">
        <f aca="false">E9*(1+Inputs!$B$10)</f>
        <v>8.489664</v>
      </c>
      <c r="G9" s="9" t="n">
        <f aca="false">F9*(1+Inputs!$B$10)</f>
        <v>8.65945728</v>
      </c>
      <c r="H9" s="9" t="n">
        <f aca="false">G9*(1+Inputs!$B$10)</f>
        <v>8.8326464256</v>
      </c>
      <c r="I9" s="9" t="n">
        <f aca="false">H9*(1+Inputs!$B$10)</f>
        <v>9.009299354112</v>
      </c>
      <c r="J9" s="9" t="n">
        <f aca="false">I9*(1+Inputs!$B$10)</f>
        <v>9.18948534119424</v>
      </c>
      <c r="K9" s="9" t="n">
        <f aca="false">J9*(1+Inputs!$B$10)</f>
        <v>9.37327504801813</v>
      </c>
      <c r="L9" s="9" t="n">
        <f aca="false">K9*(1+Inputs!$B$10)</f>
        <v>9.56074054897849</v>
      </c>
      <c r="M9" s="9" t="n">
        <f aca="false">L9*(1+Inputs!$B$10)</f>
        <v>9.75195535995806</v>
      </c>
      <c r="N9" s="9" t="n">
        <f aca="false">M9*(1+Inputs!$B$10)</f>
        <v>9.94699446715722</v>
      </c>
      <c r="O9" s="9" t="n">
        <f aca="false">N9*(1+Inputs!$B$10)</f>
        <v>10.1459343565004</v>
      </c>
      <c r="P9" s="9" t="n">
        <f aca="false">O9*(1+Inputs!$B$10)</f>
        <v>10.3488530436304</v>
      </c>
      <c r="Q9" s="9" t="n">
        <f aca="false">P9*(1+Inputs!$B$10)</f>
        <v>10.555830104503</v>
      </c>
      <c r="R9" s="9" t="n">
        <f aca="false">Q9*(1+Inputs!$B$10)</f>
        <v>10.766946706593</v>
      </c>
      <c r="S9" s="9" t="n">
        <f aca="false">R9*(1+Inputs!$B$10)</f>
        <v>10.9822856407249</v>
      </c>
      <c r="T9" s="9" t="n">
        <f aca="false">S9*(1+Inputs!$B$10)</f>
        <v>11.2019313535394</v>
      </c>
      <c r="U9" s="9" t="n">
        <f aca="false">T9*(1+Inputs!$B$10)</f>
        <v>11.4259699806102</v>
      </c>
      <c r="V9" s="9" t="n">
        <f aca="false">U9*(1+Inputs!$B$10)</f>
        <v>11.6544893802224</v>
      </c>
      <c r="W9" s="9" t="n">
        <f aca="false">V9*(1+Inputs!$B$10)</f>
        <v>11.8875791678268</v>
      </c>
      <c r="X9" s="9" t="n">
        <f aca="false">W9*(1+Inputs!$B$10)</f>
        <v>12.1253307511834</v>
      </c>
      <c r="Y9" s="9" t="n">
        <f aca="false">X9*(1+Inputs!$B$10)</f>
        <v>12.367837366207</v>
      </c>
      <c r="Z9" s="9" t="n">
        <f aca="false">Y9*(1+Inputs!$B$10)</f>
        <v>12.6151941135312</v>
      </c>
      <c r="AA9" s="9" t="n">
        <f aca="false">Z9*(1+Inputs!$B$10)</f>
        <v>12.8674979958018</v>
      </c>
      <c r="AB9" s="9" t="n">
        <f aca="false">AA9*(1+Inputs!$B$10)</f>
        <v>13.1248479557178</v>
      </c>
      <c r="AC9" s="9" t="n">
        <f aca="false">AB9*(1+Inputs!$B$10)</f>
        <v>13.3873449148322</v>
      </c>
      <c r="AD9" s="9" t="n">
        <f aca="false">AC9*(1+Inputs!$B$10)</f>
        <v>13.6550918131288</v>
      </c>
      <c r="AE9" s="9" t="n">
        <f aca="false">AD9*(1+Inputs!$B$10)</f>
        <v>13.9281936493914</v>
      </c>
      <c r="AF9" s="9" t="n">
        <f aca="false">AE9*(1+Inputs!$B$10)</f>
        <v>14.2067575223793</v>
      </c>
      <c r="AG9" s="9" t="n">
        <f aca="false">AF9*(1+Inputs!$B$10)</f>
        <v>14.4908926728268</v>
      </c>
      <c r="AH9" s="9" t="n">
        <f aca="false">AG9*(1+Inputs!$B$10)</f>
        <v>14.7807105262834</v>
      </c>
      <c r="AI9" s="9" t="n">
        <f aca="false">AH9*(1+Inputs!$B$10)</f>
        <v>15.076324736809</v>
      </c>
      <c r="AJ9" s="9" t="n">
        <f aca="false">AI9*(1+Inputs!$B$10)</f>
        <v>15.3778512315452</v>
      </c>
      <c r="AK9" s="9" t="n">
        <f aca="false">AJ9*(1+Inputs!$B$10)</f>
        <v>15.6854082561761</v>
      </c>
      <c r="AL9" s="9" t="n">
        <f aca="false">AK9*(1+Inputs!$B$10)</f>
        <v>15.9991164212997</v>
      </c>
    </row>
    <row r="10" customFormat="false" ht="15" hidden="false" customHeight="false" outlineLevel="0" collapsed="false">
      <c r="A10" s="6" t="s">
        <v>52</v>
      </c>
      <c r="C10" s="9" t="n">
        <f aca="false">C6*Inputs!$B$11</f>
        <v>0.75</v>
      </c>
      <c r="D10" s="9" t="n">
        <f aca="false">D6*Inputs!$B$11</f>
        <v>0.81</v>
      </c>
      <c r="E10" s="9" t="n">
        <f aca="false">E6*Inputs!$B$11</f>
        <v>0.8748</v>
      </c>
      <c r="F10" s="9" t="n">
        <f aca="false">F6*Inputs!$B$11</f>
        <v>0.944784</v>
      </c>
      <c r="G10" s="9" t="n">
        <f aca="false">G6*Inputs!$B$11</f>
        <v>1.02036672</v>
      </c>
      <c r="H10" s="9" t="n">
        <f aca="false">H6*Inputs!$B$11</f>
        <v>1.1019960576</v>
      </c>
      <c r="I10" s="9" t="n">
        <f aca="false">I6*Inputs!$B$11</f>
        <v>1.190155742208</v>
      </c>
      <c r="J10" s="9" t="n">
        <f aca="false">J6*Inputs!$B$11</f>
        <v>1.28536820158464</v>
      </c>
      <c r="K10" s="9" t="n">
        <f aca="false">K6*Inputs!$B$11</f>
        <v>1.38819765771141</v>
      </c>
      <c r="L10" s="9" t="n">
        <f aca="false">L6*Inputs!$B$11</f>
        <v>1.49925347032833</v>
      </c>
      <c r="M10" s="9" t="n">
        <f aca="false">M6*Inputs!$B$11</f>
        <v>1.61919374795459</v>
      </c>
      <c r="N10" s="9" t="n">
        <f aca="false">N6*Inputs!$B$11</f>
        <v>1.74872924779096</v>
      </c>
      <c r="O10" s="9" t="n">
        <f aca="false">O6*Inputs!$B$11</f>
        <v>1.88862758761424</v>
      </c>
      <c r="P10" s="9" t="n">
        <f aca="false">P6*Inputs!$B$11</f>
        <v>2.03971779462337</v>
      </c>
      <c r="Q10" s="9" t="n">
        <f aca="false">Q6*Inputs!$B$11</f>
        <v>2.20289521819324</v>
      </c>
      <c r="R10" s="9" t="n">
        <f aca="false">R6*Inputs!$B$11</f>
        <v>2.3791268356487</v>
      </c>
      <c r="S10" s="9" t="n">
        <f aca="false">S6*Inputs!$B$11</f>
        <v>2.5694569825006</v>
      </c>
      <c r="T10" s="9" t="n">
        <f aca="false">T6*Inputs!$B$11</f>
        <v>2.77501354110065</v>
      </c>
      <c r="U10" s="9" t="n">
        <f aca="false">U6*Inputs!$B$11</f>
        <v>2.9970146243887</v>
      </c>
      <c r="V10" s="9" t="n">
        <f aca="false">V6*Inputs!$B$11</f>
        <v>3.2367757943398</v>
      </c>
      <c r="W10" s="9" t="n">
        <f aca="false">W6*Inputs!$B$11</f>
        <v>3.49571785788698</v>
      </c>
      <c r="X10" s="9" t="n">
        <f aca="false">X6*Inputs!$B$11</f>
        <v>3.77537528651794</v>
      </c>
      <c r="Y10" s="9" t="n">
        <f aca="false">Y6*Inputs!$B$11</f>
        <v>4.07740530943938</v>
      </c>
      <c r="Z10" s="9" t="n">
        <f aca="false">Z6*Inputs!$B$11</f>
        <v>4.40359773419453</v>
      </c>
      <c r="AA10" s="9" t="n">
        <f aca="false">AA6*Inputs!$B$11</f>
        <v>4.75588555293009</v>
      </c>
      <c r="AB10" s="9" t="n">
        <f aca="false">AB6*Inputs!$B$11</f>
        <v>5.1363563971645</v>
      </c>
      <c r="AC10" s="9" t="n">
        <f aca="false">AC6*Inputs!$B$11</f>
        <v>5.54726490893766</v>
      </c>
      <c r="AD10" s="9" t="n">
        <f aca="false">AD6*Inputs!$B$11</f>
        <v>5.99104610165267</v>
      </c>
      <c r="AE10" s="9" t="n">
        <f aca="false">AE6*Inputs!$B$11</f>
        <v>6.47032978978488</v>
      </c>
      <c r="AF10" s="9" t="n">
        <f aca="false">AF6*Inputs!$B$11</f>
        <v>6.98795617296768</v>
      </c>
      <c r="AG10" s="9" t="n">
        <f aca="false">AG6*Inputs!$B$11</f>
        <v>7.54699266680509</v>
      </c>
      <c r="AH10" s="9" t="n">
        <f aca="false">AH6*Inputs!$B$11</f>
        <v>8.1507520801495</v>
      </c>
      <c r="AI10" s="9" t="n">
        <f aca="false">AI6*Inputs!$B$11</f>
        <v>8.80281224656146</v>
      </c>
      <c r="AJ10" s="9" t="n">
        <f aca="false">AJ6*Inputs!$B$11</f>
        <v>9.50703722628638</v>
      </c>
      <c r="AK10" s="9" t="n">
        <f aca="false">AK6*Inputs!$B$11</f>
        <v>10.2676002043893</v>
      </c>
      <c r="AL10" s="9" t="n">
        <f aca="false">AL6*Inputs!$B$11</f>
        <v>11.0890082207404</v>
      </c>
    </row>
    <row r="11" customFormat="false" ht="15" hidden="false" customHeight="false" outlineLevel="0" collapsed="false">
      <c r="A11" s="6" t="s">
        <v>53</v>
      </c>
      <c r="C11" s="9" t="n">
        <f aca="false">Inputs!$B$12</f>
        <v>3</v>
      </c>
      <c r="D11" s="9" t="n">
        <f aca="false">Inputs!$B$12</f>
        <v>3</v>
      </c>
      <c r="E11" s="9" t="n">
        <f aca="false">Inputs!$B$12</f>
        <v>3</v>
      </c>
      <c r="F11" s="9" t="n">
        <f aca="false">Inputs!$B$12</f>
        <v>3</v>
      </c>
      <c r="G11" s="9" t="n">
        <f aca="false">Inputs!$B$12</f>
        <v>3</v>
      </c>
      <c r="H11" s="9" t="n">
        <f aca="false">Inputs!$B$12</f>
        <v>3</v>
      </c>
      <c r="I11" s="9" t="n">
        <f aca="false">Inputs!$B$12</f>
        <v>3</v>
      </c>
      <c r="J11" s="9" t="n">
        <f aca="false">Inputs!$B$12</f>
        <v>3</v>
      </c>
      <c r="K11" s="9" t="n">
        <f aca="false">Inputs!$B$12</f>
        <v>3</v>
      </c>
      <c r="L11" s="9" t="n">
        <f aca="false">Inputs!$B$12</f>
        <v>3</v>
      </c>
      <c r="M11" s="9" t="n">
        <f aca="false">Inputs!$B$12</f>
        <v>3</v>
      </c>
      <c r="N11" s="9" t="n">
        <f aca="false">Inputs!$B$12</f>
        <v>3</v>
      </c>
      <c r="O11" s="9" t="n">
        <f aca="false">Inputs!$B$12</f>
        <v>3</v>
      </c>
      <c r="P11" s="9" t="n">
        <f aca="false">Inputs!$B$12</f>
        <v>3</v>
      </c>
      <c r="Q11" s="9" t="n">
        <f aca="false">Inputs!$B$12</f>
        <v>3</v>
      </c>
      <c r="R11" s="9" t="n">
        <f aca="false">Inputs!$B$12</f>
        <v>3</v>
      </c>
      <c r="S11" s="9" t="n">
        <f aca="false">Inputs!$B$12</f>
        <v>3</v>
      </c>
      <c r="T11" s="9" t="n">
        <f aca="false">Inputs!$B$12</f>
        <v>3</v>
      </c>
      <c r="U11" s="9" t="n">
        <f aca="false">Inputs!$B$12</f>
        <v>3</v>
      </c>
      <c r="V11" s="9" t="n">
        <f aca="false">Inputs!$B$12</f>
        <v>3</v>
      </c>
      <c r="W11" s="9" t="n">
        <f aca="false">Inputs!$B$12</f>
        <v>3</v>
      </c>
      <c r="X11" s="9" t="n">
        <f aca="false">Inputs!$B$12</f>
        <v>3</v>
      </c>
      <c r="Y11" s="9" t="n">
        <f aca="false">Inputs!$B$12</f>
        <v>3</v>
      </c>
      <c r="Z11" s="9" t="n">
        <f aca="false">Inputs!$B$12</f>
        <v>3</v>
      </c>
      <c r="AA11" s="9" t="n">
        <f aca="false">Inputs!$B$12</f>
        <v>3</v>
      </c>
      <c r="AB11" s="9" t="n">
        <f aca="false">Inputs!$B$12</f>
        <v>3</v>
      </c>
      <c r="AC11" s="9" t="n">
        <f aca="false">Inputs!$B$12</f>
        <v>3</v>
      </c>
      <c r="AD11" s="9" t="n">
        <f aca="false">Inputs!$B$12</f>
        <v>3</v>
      </c>
      <c r="AE11" s="9" t="n">
        <f aca="false">Inputs!$B$12</f>
        <v>3</v>
      </c>
      <c r="AF11" s="9" t="n">
        <f aca="false">Inputs!$B$12</f>
        <v>3</v>
      </c>
      <c r="AG11" s="9" t="n">
        <f aca="false">Inputs!$B$12</f>
        <v>3</v>
      </c>
      <c r="AH11" s="9" t="n">
        <f aca="false">Inputs!$B$12</f>
        <v>3</v>
      </c>
      <c r="AI11" s="9" t="n">
        <f aca="false">Inputs!$B$12</f>
        <v>3</v>
      </c>
      <c r="AJ11" s="9" t="n">
        <f aca="false">Inputs!$B$12</f>
        <v>3</v>
      </c>
      <c r="AK11" s="9" t="n">
        <f aca="false">Inputs!$B$12</f>
        <v>3</v>
      </c>
      <c r="AL11" s="9" t="n">
        <f aca="false">Inputs!$B$12</f>
        <v>3</v>
      </c>
    </row>
    <row r="12" customFormat="false" ht="15" hidden="false" customHeight="false" outlineLevel="0" collapsed="false">
      <c r="A12" s="6" t="s">
        <v>20</v>
      </c>
      <c r="C12" s="9" t="n">
        <f aca="false">C9+C10+C11</f>
        <v>11.75</v>
      </c>
      <c r="D12" s="9" t="n">
        <f aca="false">D9+D10+D11</f>
        <v>11.97</v>
      </c>
      <c r="E12" s="9" t="n">
        <f aca="false">E9+E10+E11</f>
        <v>12.198</v>
      </c>
      <c r="F12" s="9" t="n">
        <f aca="false">F9+F10+F11</f>
        <v>12.434448</v>
      </c>
      <c r="G12" s="9" t="n">
        <f aca="false">G9+G10+G11</f>
        <v>12.679824</v>
      </c>
      <c r="H12" s="9" t="n">
        <f aca="false">H9+H10+H11</f>
        <v>12.9346424832</v>
      </c>
      <c r="I12" s="9" t="n">
        <f aca="false">I9+I10+I11</f>
        <v>13.19945509632</v>
      </c>
      <c r="J12" s="9" t="n">
        <f aca="false">J9+J10+J11</f>
        <v>13.4748535427789</v>
      </c>
      <c r="K12" s="9" t="n">
        <f aca="false">K9+K10+K11</f>
        <v>13.7614727057295</v>
      </c>
      <c r="L12" s="9" t="n">
        <f aca="false">L9+L10+L11</f>
        <v>14.0599940193068</v>
      </c>
      <c r="M12" s="9" t="n">
        <f aca="false">M9+M10+M11</f>
        <v>14.3711491079127</v>
      </c>
      <c r="N12" s="9" t="n">
        <f aca="false">N9+N10+N11</f>
        <v>14.6957237149482</v>
      </c>
      <c r="O12" s="9" t="n">
        <f aca="false">O9+O10+O11</f>
        <v>15.0345619441146</v>
      </c>
      <c r="P12" s="9" t="n">
        <f aca="false">P9+P10+P11</f>
        <v>15.3885708382537</v>
      </c>
      <c r="Q12" s="9" t="n">
        <f aca="false">Q9+Q10+Q11</f>
        <v>15.7587253226962</v>
      </c>
      <c r="R12" s="9" t="n">
        <f aca="false">R9+R10+R11</f>
        <v>16.1460735422417</v>
      </c>
      <c r="S12" s="9" t="n">
        <f aca="false">S9+S10+S11</f>
        <v>16.5517426232255</v>
      </c>
      <c r="T12" s="9" t="n">
        <f aca="false">T9+T10+T11</f>
        <v>16.9769448946401</v>
      </c>
      <c r="U12" s="9" t="n">
        <f aca="false">U9+U10+U11</f>
        <v>17.4229846049989</v>
      </c>
      <c r="V12" s="9" t="n">
        <f aca="false">V9+V10+V11</f>
        <v>17.8912651745622</v>
      </c>
      <c r="W12" s="9" t="n">
        <f aca="false">W9+W10+W11</f>
        <v>18.3832970257138</v>
      </c>
      <c r="X12" s="9" t="n">
        <f aca="false">X9+X10+X11</f>
        <v>18.9007060377013</v>
      </c>
      <c r="Y12" s="9" t="n">
        <f aca="false">Y9+Y10+Y11</f>
        <v>19.4452426756464</v>
      </c>
      <c r="Z12" s="9" t="n">
        <f aca="false">Z9+Z10+Z11</f>
        <v>20.0187918477257</v>
      </c>
      <c r="AA12" s="9" t="n">
        <f aca="false">AA9+AA10+AA11</f>
        <v>20.6233835487319</v>
      </c>
      <c r="AB12" s="9" t="n">
        <f aca="false">AB9+AB10+AB11</f>
        <v>21.2612043528823</v>
      </c>
      <c r="AC12" s="9" t="n">
        <f aca="false">AC9+AC10+AC11</f>
        <v>21.9346098237699</v>
      </c>
      <c r="AD12" s="9" t="n">
        <f aca="false">AD9+AD10+AD11</f>
        <v>22.6461379147815</v>
      </c>
      <c r="AE12" s="9" t="n">
        <f aca="false">AE9+AE10+AE11</f>
        <v>23.3985234391763</v>
      </c>
      <c r="AF12" s="9" t="n">
        <f aca="false">AF9+AF10+AF11</f>
        <v>24.1947136953469</v>
      </c>
      <c r="AG12" s="9" t="n">
        <f aca="false">AG9+AG10+AG11</f>
        <v>25.0378853396319</v>
      </c>
      <c r="AH12" s="9" t="n">
        <f aca="false">AH9+AH10+AH11</f>
        <v>25.9314626064329</v>
      </c>
      <c r="AI12" s="9" t="n">
        <f aca="false">AI9+AI10+AI11</f>
        <v>26.8791369833705</v>
      </c>
      <c r="AJ12" s="9" t="n">
        <f aca="false">AJ9+AJ10+AJ11</f>
        <v>27.8848884578316</v>
      </c>
      <c r="AK12" s="9" t="n">
        <f aca="false">AK9+AK10+AK11</f>
        <v>28.9530084605654</v>
      </c>
      <c r="AL12" s="9" t="n">
        <f aca="false">AL9+AL10+AL11</f>
        <v>30.0881246420401</v>
      </c>
    </row>
    <row r="13" customFormat="false" ht="15" hidden="false" customHeight="false" outlineLevel="0" collapsed="false">
      <c r="A13" s="8" t="s">
        <v>21</v>
      </c>
      <c r="C13" s="12" t="n">
        <f aca="false">C8-C12</f>
        <v>-8.75</v>
      </c>
      <c r="D13" s="12" t="n">
        <f aca="false">D8-D12</f>
        <v>-8.73</v>
      </c>
      <c r="E13" s="12" t="n">
        <f aca="false">E8-E12</f>
        <v>-8.6988</v>
      </c>
      <c r="F13" s="12" t="n">
        <f aca="false">F8-F12</f>
        <v>-8.655312</v>
      </c>
      <c r="G13" s="12" t="n">
        <f aca="false">G8-G12</f>
        <v>-8.59835712</v>
      </c>
      <c r="H13" s="12" t="n">
        <f aca="false">H8-H12</f>
        <v>-8.5266582528</v>
      </c>
      <c r="I13" s="12" t="n">
        <f aca="false">I8-I12</f>
        <v>-8.438832127488</v>
      </c>
      <c r="J13" s="12" t="n">
        <f aca="false">J8-J12</f>
        <v>-8.33338073644032</v>
      </c>
      <c r="K13" s="12" t="n">
        <f aca="false">K8-K12</f>
        <v>-8.20868207488389</v>
      </c>
      <c r="L13" s="12" t="n">
        <f aca="false">L8-L12</f>
        <v>-8.06298013799351</v>
      </c>
      <c r="M13" s="12" t="n">
        <f aca="false">M8-M12</f>
        <v>-7.89437411609429</v>
      </c>
      <c r="N13" s="12" t="n">
        <f aca="false">N8-N12</f>
        <v>-7.70080672378434</v>
      </c>
      <c r="O13" s="12" t="n">
        <f aca="false">O8-O12</f>
        <v>-7.48005159365766</v>
      </c>
      <c r="P13" s="12" t="n">
        <f aca="false">P8-P12</f>
        <v>-7.22969965976025</v>
      </c>
      <c r="Q13" s="12" t="n">
        <f aca="false">Q8-Q12</f>
        <v>-6.94714444992325</v>
      </c>
      <c r="R13" s="12" t="n">
        <f aca="false">R8-R12</f>
        <v>-6.62956619964693</v>
      </c>
      <c r="S13" s="12" t="n">
        <f aca="false">S8-S12</f>
        <v>-6.2739146932231</v>
      </c>
      <c r="T13" s="12" t="n">
        <f aca="false">T8-T12</f>
        <v>-5.87689073023745</v>
      </c>
      <c r="U13" s="12" t="n">
        <f aca="false">U8-U12</f>
        <v>-5.43492610744408</v>
      </c>
      <c r="V13" s="12" t="n">
        <f aca="false">V8-V12</f>
        <v>-4.944161997203</v>
      </c>
      <c r="W13" s="12" t="n">
        <f aca="false">W8-W12</f>
        <v>-4.4004255941659</v>
      </c>
      <c r="X13" s="12" t="n">
        <f aca="false">X8-X12</f>
        <v>-3.79920489162956</v>
      </c>
      <c r="Y13" s="12" t="n">
        <f aca="false">Y8-Y12</f>
        <v>-3.13562143788892</v>
      </c>
      <c r="Z13" s="12" t="n">
        <f aca="false">Z8-Z12</f>
        <v>-2.4044009109476</v>
      </c>
      <c r="AA13" s="12" t="n">
        <f aca="false">AA8-AA12</f>
        <v>-1.59984133701154</v>
      </c>
      <c r="AB13" s="12" t="n">
        <f aca="false">AB8-AB12</f>
        <v>-0.715778764224357</v>
      </c>
      <c r="AC13" s="12" t="n">
        <f aca="false">AC8-AC12</f>
        <v>0.25444981198077</v>
      </c>
      <c r="AD13" s="12" t="n">
        <f aca="false">AD8-AD12</f>
        <v>1.31804649182916</v>
      </c>
      <c r="AE13" s="12" t="n">
        <f aca="false">AE8-AE12</f>
        <v>2.48279571996323</v>
      </c>
      <c r="AF13" s="12" t="n">
        <f aca="false">AF8-AF12</f>
        <v>3.75711099652377</v>
      </c>
      <c r="AG13" s="12" t="n">
        <f aca="false">AG8-AG12</f>
        <v>5.15008532758843</v>
      </c>
      <c r="AH13" s="12" t="n">
        <f aca="false">AH8-AH12</f>
        <v>6.67154571416512</v>
      </c>
      <c r="AI13" s="12" t="n">
        <f aca="false">AI8-AI12</f>
        <v>8.33211200287533</v>
      </c>
      <c r="AJ13" s="12" t="n">
        <f aca="false">AJ8-AJ12</f>
        <v>10.1432604473139</v>
      </c>
      <c r="AK13" s="12" t="n">
        <f aca="false">AK8-AK12</f>
        <v>12.1173923569917</v>
      </c>
      <c r="AL13" s="12" t="n">
        <f aca="false">AL8-AL12</f>
        <v>14.2679082409216</v>
      </c>
    </row>
    <row r="14" customFormat="false" ht="15" hidden="false" customHeight="false" outlineLevel="0" collapsed="false">
      <c r="A14" s="6" t="s">
        <v>22</v>
      </c>
      <c r="C14" s="9" t="n">
        <f aca="false">IF(C5=Inputs!$B$14,Inputs!$B$13,0)</f>
        <v>0</v>
      </c>
      <c r="D14" s="9" t="n">
        <f aca="false">IF(D5=Inputs!$B$14,Inputs!$B$13,0)</f>
        <v>0</v>
      </c>
      <c r="E14" s="9" t="n">
        <f aca="false">IF(E5=Inputs!$B$14,Inputs!$B$13,0)</f>
        <v>0</v>
      </c>
      <c r="F14" s="9" t="n">
        <f aca="false">IF(F5=Inputs!$B$14,Inputs!$B$13,0)</f>
        <v>0</v>
      </c>
      <c r="G14" s="9" t="n">
        <f aca="false">IF(G5=Inputs!$B$14,Inputs!$B$13,0)</f>
        <v>0</v>
      </c>
      <c r="H14" s="9" t="n">
        <f aca="false">IF(H5=Inputs!$B$14,Inputs!$B$13,0)</f>
        <v>300</v>
      </c>
      <c r="I14" s="9" t="n">
        <f aca="false">IF(I5=Inputs!$B$14,Inputs!$B$13,0)</f>
        <v>0</v>
      </c>
      <c r="J14" s="9" t="n">
        <f aca="false">IF(J5=Inputs!$B$14,Inputs!$B$13,0)</f>
        <v>0</v>
      </c>
      <c r="K14" s="9" t="n">
        <f aca="false">IF(K5=Inputs!$B$14,Inputs!$B$13,0)</f>
        <v>0</v>
      </c>
      <c r="L14" s="9" t="n">
        <f aca="false">IF(L5=Inputs!$B$14,Inputs!$B$13,0)</f>
        <v>0</v>
      </c>
      <c r="M14" s="9" t="n">
        <f aca="false">IF(M5=Inputs!$B$14,Inputs!$B$13,0)</f>
        <v>0</v>
      </c>
      <c r="N14" s="9" t="n">
        <f aca="false">IF(N5=Inputs!$B$14,Inputs!$B$13,0)</f>
        <v>0</v>
      </c>
      <c r="O14" s="9" t="n">
        <f aca="false">IF(O5=Inputs!$B$14,Inputs!$B$13,0)</f>
        <v>0</v>
      </c>
      <c r="P14" s="9" t="n">
        <f aca="false">IF(P5=Inputs!$B$14,Inputs!$B$13,0)</f>
        <v>0</v>
      </c>
      <c r="Q14" s="9" t="n">
        <f aca="false">IF(Q5=Inputs!$B$14,Inputs!$B$13,0)</f>
        <v>0</v>
      </c>
      <c r="R14" s="9" t="n">
        <f aca="false">IF(R5=Inputs!$B$14,Inputs!$B$13,0)</f>
        <v>0</v>
      </c>
      <c r="S14" s="9" t="n">
        <f aca="false">IF(S5=Inputs!$B$14,Inputs!$B$13,0)</f>
        <v>0</v>
      </c>
      <c r="T14" s="9" t="n">
        <f aca="false">IF(T5=Inputs!$B$14,Inputs!$B$13,0)</f>
        <v>0</v>
      </c>
      <c r="U14" s="9" t="n">
        <f aca="false">IF(U5=Inputs!$B$14,Inputs!$B$13,0)</f>
        <v>0</v>
      </c>
      <c r="V14" s="9" t="n">
        <f aca="false">IF(V5=Inputs!$B$14,Inputs!$B$13,0)</f>
        <v>0</v>
      </c>
      <c r="W14" s="9" t="n">
        <f aca="false">IF(W5=Inputs!$B$14,Inputs!$B$13,0)</f>
        <v>0</v>
      </c>
      <c r="X14" s="9" t="n">
        <f aca="false">IF(X5=Inputs!$B$14,Inputs!$B$13,0)</f>
        <v>0</v>
      </c>
      <c r="Y14" s="9" t="n">
        <f aca="false">IF(Y5=Inputs!$B$14,Inputs!$B$13,0)</f>
        <v>0</v>
      </c>
      <c r="Z14" s="9" t="n">
        <f aca="false">IF(Z5=Inputs!$B$14,Inputs!$B$13,0)</f>
        <v>0</v>
      </c>
      <c r="AA14" s="9" t="n">
        <f aca="false">IF(AA5=Inputs!$B$14,Inputs!$B$13,0)</f>
        <v>0</v>
      </c>
      <c r="AB14" s="9" t="n">
        <f aca="false">IF(AB5=Inputs!$B$14,Inputs!$B$13,0)</f>
        <v>0</v>
      </c>
      <c r="AC14" s="9" t="n">
        <f aca="false">IF(AC5=Inputs!$B$14,Inputs!$B$13,0)</f>
        <v>0</v>
      </c>
      <c r="AD14" s="9" t="n">
        <f aca="false">IF(AD5=Inputs!$B$14,Inputs!$B$13,0)</f>
        <v>0</v>
      </c>
      <c r="AE14" s="9" t="n">
        <f aca="false">IF(AE5=Inputs!$B$14,Inputs!$B$13,0)</f>
        <v>0</v>
      </c>
      <c r="AF14" s="9" t="n">
        <f aca="false">IF(AF5=Inputs!$B$14,Inputs!$B$13,0)</f>
        <v>0</v>
      </c>
      <c r="AG14" s="9" t="n">
        <f aca="false">IF(AG5=Inputs!$B$14,Inputs!$B$13,0)</f>
        <v>0</v>
      </c>
      <c r="AH14" s="9" t="n">
        <f aca="false">IF(AH5=Inputs!$B$14,Inputs!$B$13,0)</f>
        <v>0</v>
      </c>
      <c r="AI14" s="9" t="n">
        <f aca="false">IF(AI5=Inputs!$B$14,Inputs!$B$13,0)</f>
        <v>0</v>
      </c>
      <c r="AJ14" s="9" t="n">
        <f aca="false">IF(AJ5=Inputs!$B$14,Inputs!$B$13,0)</f>
        <v>0</v>
      </c>
      <c r="AK14" s="9" t="n">
        <f aca="false">IF(AK5=Inputs!$B$14,Inputs!$B$13,0)</f>
        <v>0</v>
      </c>
      <c r="AL14" s="9" t="n">
        <f aca="false">IF(AL5=Inputs!$B$14,Inputs!$B$13,0)</f>
        <v>0</v>
      </c>
    </row>
    <row r="15" customFormat="false" ht="15" hidden="false" customHeight="false" outlineLevel="0" collapsed="false">
      <c r="A15" s="6" t="s">
        <v>54</v>
      </c>
      <c r="C15" s="9" t="n">
        <f aca="false">Inputs!$B$5</f>
        <v>50</v>
      </c>
      <c r="D15" s="9" t="n">
        <f aca="false">C16</f>
        <v>41.25</v>
      </c>
      <c r="E15" s="9" t="n">
        <f aca="false">D16</f>
        <v>32.52</v>
      </c>
      <c r="F15" s="9" t="n">
        <f aca="false">E16</f>
        <v>23.8212</v>
      </c>
      <c r="G15" s="9" t="n">
        <f aca="false">F16</f>
        <v>15.165888</v>
      </c>
      <c r="H15" s="9" t="n">
        <f aca="false">G16</f>
        <v>6.56753088</v>
      </c>
      <c r="I15" s="9" t="n">
        <f aca="false">H16</f>
        <v>298.0408726272</v>
      </c>
      <c r="J15" s="9" t="n">
        <f aca="false">I16</f>
        <v>289.602040499712</v>
      </c>
      <c r="K15" s="9" t="n">
        <f aca="false">J16</f>
        <v>281.268659763272</v>
      </c>
      <c r="L15" s="9" t="n">
        <f aca="false">K16</f>
        <v>273.059977688388</v>
      </c>
      <c r="M15" s="9" t="n">
        <f aca="false">L16</f>
        <v>264.996997550394</v>
      </c>
      <c r="N15" s="9" t="n">
        <f aca="false">M16</f>
        <v>257.1026234343</v>
      </c>
      <c r="O15" s="9" t="n">
        <f aca="false">N16</f>
        <v>249.401816710516</v>
      </c>
      <c r="P15" s="9" t="n">
        <f aca="false">O16</f>
        <v>241.921765116858</v>
      </c>
      <c r="Q15" s="9" t="n">
        <f aca="false">P16</f>
        <v>234.692065457098</v>
      </c>
      <c r="R15" s="9" t="n">
        <f aca="false">Q16</f>
        <v>227.744921007174</v>
      </c>
      <c r="S15" s="9" t="n">
        <f aca="false">R16</f>
        <v>221.115354807528</v>
      </c>
      <c r="T15" s="9" t="n">
        <f aca="false">S16</f>
        <v>214.841440114304</v>
      </c>
      <c r="U15" s="9" t="n">
        <f aca="false">T16</f>
        <v>208.964549384067</v>
      </c>
      <c r="V15" s="9" t="n">
        <f aca="false">U16</f>
        <v>203.529623276623</v>
      </c>
      <c r="W15" s="9" t="n">
        <f aca="false">V16</f>
        <v>198.58546127942</v>
      </c>
      <c r="X15" s="9" t="n">
        <f aca="false">W16</f>
        <v>194.185035685254</v>
      </c>
      <c r="Y15" s="9" t="n">
        <f aca="false">X16</f>
        <v>190.385830793624</v>
      </c>
      <c r="Z15" s="9" t="n">
        <f aca="false">Y16</f>
        <v>187.250209355736</v>
      </c>
      <c r="AA15" s="9" t="n">
        <f aca="false">Z16</f>
        <v>184.845808444788</v>
      </c>
      <c r="AB15" s="9" t="n">
        <f aca="false">AA16</f>
        <v>183.245967107776</v>
      </c>
      <c r="AC15" s="9" t="n">
        <f aca="false">AB16</f>
        <v>182.530188343552</v>
      </c>
      <c r="AD15" s="9" t="n">
        <f aca="false">AC16</f>
        <v>182.784638155533</v>
      </c>
      <c r="AE15" s="9" t="n">
        <f aca="false">AD16</f>
        <v>184.102684647362</v>
      </c>
      <c r="AF15" s="9" t="n">
        <f aca="false">AE16</f>
        <v>186.585480367325</v>
      </c>
      <c r="AG15" s="9" t="n">
        <f aca="false">AF16</f>
        <v>190.342591363849</v>
      </c>
      <c r="AH15" s="9" t="n">
        <f aca="false">AG16</f>
        <v>195.492676691437</v>
      </c>
      <c r="AI15" s="9" t="n">
        <f aca="false">AH16</f>
        <v>202.164222405603</v>
      </c>
      <c r="AJ15" s="9" t="n">
        <f aca="false">AI16</f>
        <v>210.496334408478</v>
      </c>
      <c r="AK15" s="9" t="n">
        <f aca="false">AJ16</f>
        <v>220.639594855792</v>
      </c>
      <c r="AL15" s="9" t="n">
        <f aca="false">AK16</f>
        <v>232.756987212783</v>
      </c>
    </row>
    <row r="16" customFormat="false" ht="15" hidden="false" customHeight="false" outlineLevel="0" collapsed="false">
      <c r="A16" s="8" t="s">
        <v>55</v>
      </c>
      <c r="C16" s="12" t="n">
        <f aca="false">C15+C13+C14</f>
        <v>41.25</v>
      </c>
      <c r="D16" s="12" t="n">
        <f aca="false">D15+D13+D14</f>
        <v>32.52</v>
      </c>
      <c r="E16" s="12" t="n">
        <f aca="false">E15+E13+E14</f>
        <v>23.8212</v>
      </c>
      <c r="F16" s="12" t="n">
        <f aca="false">F15+F13+F14</f>
        <v>15.165888</v>
      </c>
      <c r="G16" s="12" t="n">
        <f aca="false">G15+G13+G14</f>
        <v>6.56753088</v>
      </c>
      <c r="H16" s="12" t="n">
        <f aca="false">H15+H13+H14</f>
        <v>298.0408726272</v>
      </c>
      <c r="I16" s="12" t="n">
        <f aca="false">I15+I13+I14</f>
        <v>289.602040499712</v>
      </c>
      <c r="J16" s="12" t="n">
        <f aca="false">J15+J13+J14</f>
        <v>281.268659763272</v>
      </c>
      <c r="K16" s="12" t="n">
        <f aca="false">K15+K13+K14</f>
        <v>273.059977688388</v>
      </c>
      <c r="L16" s="12" t="n">
        <f aca="false">L15+L13+L14</f>
        <v>264.996997550394</v>
      </c>
      <c r="M16" s="12" t="n">
        <f aca="false">M15+M13+M14</f>
        <v>257.1026234343</v>
      </c>
      <c r="N16" s="12" t="n">
        <f aca="false">N15+N13+N14</f>
        <v>249.401816710516</v>
      </c>
      <c r="O16" s="12" t="n">
        <f aca="false">O15+O13+O14</f>
        <v>241.921765116858</v>
      </c>
      <c r="P16" s="12" t="n">
        <f aca="false">P15+P13+P14</f>
        <v>234.692065457098</v>
      </c>
      <c r="Q16" s="12" t="n">
        <f aca="false">Q15+Q13+Q14</f>
        <v>227.744921007174</v>
      </c>
      <c r="R16" s="12" t="n">
        <f aca="false">R15+R13+R14</f>
        <v>221.115354807528</v>
      </c>
      <c r="S16" s="12" t="n">
        <f aca="false">S15+S13+S14</f>
        <v>214.841440114304</v>
      </c>
      <c r="T16" s="12" t="n">
        <f aca="false">T15+T13+T14</f>
        <v>208.964549384067</v>
      </c>
      <c r="U16" s="12" t="n">
        <f aca="false">U15+U13+U14</f>
        <v>203.529623276623</v>
      </c>
      <c r="V16" s="12" t="n">
        <f aca="false">V15+V13+V14</f>
        <v>198.58546127942</v>
      </c>
      <c r="W16" s="12" t="n">
        <f aca="false">W15+W13+W14</f>
        <v>194.185035685254</v>
      </c>
      <c r="X16" s="12" t="n">
        <f aca="false">X15+X13+X14</f>
        <v>190.385830793624</v>
      </c>
      <c r="Y16" s="12" t="n">
        <f aca="false">Y15+Y13+Y14</f>
        <v>187.250209355736</v>
      </c>
      <c r="Z16" s="12" t="n">
        <f aca="false">Z15+Z13+Z14</f>
        <v>184.845808444788</v>
      </c>
      <c r="AA16" s="12" t="n">
        <f aca="false">AA15+AA13+AA14</f>
        <v>183.245967107776</v>
      </c>
      <c r="AB16" s="12" t="n">
        <f aca="false">AB15+AB13+AB14</f>
        <v>182.530188343552</v>
      </c>
      <c r="AC16" s="12" t="n">
        <f aca="false">AC15+AC13+AC14</f>
        <v>182.784638155533</v>
      </c>
      <c r="AD16" s="12" t="n">
        <f aca="false">AD15+AD13+AD14</f>
        <v>184.102684647362</v>
      </c>
      <c r="AE16" s="12" t="n">
        <f aca="false">AE15+AE13+AE14</f>
        <v>186.585480367325</v>
      </c>
      <c r="AF16" s="12" t="n">
        <f aca="false">AF15+AF13+AF14</f>
        <v>190.342591363849</v>
      </c>
      <c r="AG16" s="12" t="n">
        <f aca="false">AG15+AG13+AG14</f>
        <v>195.492676691437</v>
      </c>
      <c r="AH16" s="12" t="n">
        <f aca="false">AH15+AH13+AH14</f>
        <v>202.164222405603</v>
      </c>
      <c r="AI16" s="12" t="n">
        <f aca="false">AI15+AI13+AI14</f>
        <v>210.496334408478</v>
      </c>
      <c r="AJ16" s="12" t="n">
        <f aca="false">AJ15+AJ13+AJ14</f>
        <v>220.639594855792</v>
      </c>
      <c r="AK16" s="12" t="n">
        <f aca="false">AK15+AK13+AK14</f>
        <v>232.756987212783</v>
      </c>
      <c r="AL16" s="12" t="n">
        <f aca="false">AL15+AL13+AL14</f>
        <v>247.024895453705</v>
      </c>
    </row>
    <row r="17" customFormat="false" ht="15" hidden="false" customHeight="false" outlineLevel="0" collapsed="false">
      <c r="A17" s="6" t="s">
        <v>56</v>
      </c>
      <c r="C17" s="9" t="n">
        <f aca="false">MAX(0,-C13)</f>
        <v>8.75</v>
      </c>
      <c r="D17" s="9" t="n">
        <f aca="false">MAX(0,-D13)</f>
        <v>8.73</v>
      </c>
      <c r="E17" s="9" t="n">
        <f aca="false">MAX(0,-E13)</f>
        <v>8.6988</v>
      </c>
      <c r="F17" s="9" t="n">
        <f aca="false">MAX(0,-F13)</f>
        <v>8.655312</v>
      </c>
      <c r="G17" s="9" t="n">
        <f aca="false">MAX(0,-G13)</f>
        <v>8.59835712</v>
      </c>
      <c r="H17" s="9" t="n">
        <f aca="false">MAX(0,-H13)</f>
        <v>8.5266582528</v>
      </c>
      <c r="I17" s="9" t="n">
        <f aca="false">MAX(0,-I13)</f>
        <v>8.438832127488</v>
      </c>
      <c r="J17" s="9" t="n">
        <f aca="false">MAX(0,-J13)</f>
        <v>8.33338073644032</v>
      </c>
      <c r="K17" s="9" t="n">
        <f aca="false">MAX(0,-K13)</f>
        <v>8.20868207488389</v>
      </c>
      <c r="L17" s="9" t="n">
        <f aca="false">MAX(0,-L13)</f>
        <v>8.06298013799351</v>
      </c>
      <c r="M17" s="9" t="n">
        <f aca="false">MAX(0,-M13)</f>
        <v>7.89437411609429</v>
      </c>
      <c r="N17" s="9" t="n">
        <f aca="false">MAX(0,-N13)</f>
        <v>7.70080672378434</v>
      </c>
      <c r="O17" s="9" t="n">
        <f aca="false">MAX(0,-O13)</f>
        <v>7.48005159365766</v>
      </c>
      <c r="P17" s="9" t="n">
        <f aca="false">MAX(0,-P13)</f>
        <v>7.22969965976025</v>
      </c>
      <c r="Q17" s="9" t="n">
        <f aca="false">MAX(0,-Q13)</f>
        <v>6.94714444992325</v>
      </c>
      <c r="R17" s="9" t="n">
        <f aca="false">MAX(0,-R13)</f>
        <v>6.62956619964693</v>
      </c>
      <c r="S17" s="9" t="n">
        <f aca="false">MAX(0,-S13)</f>
        <v>6.2739146932231</v>
      </c>
      <c r="T17" s="9" t="n">
        <f aca="false">MAX(0,-T13)</f>
        <v>5.87689073023745</v>
      </c>
      <c r="U17" s="9" t="n">
        <f aca="false">MAX(0,-U13)</f>
        <v>5.43492610744408</v>
      </c>
      <c r="V17" s="9" t="n">
        <f aca="false">MAX(0,-V13)</f>
        <v>4.944161997203</v>
      </c>
      <c r="W17" s="9" t="n">
        <f aca="false">MAX(0,-W13)</f>
        <v>4.4004255941659</v>
      </c>
      <c r="X17" s="9" t="n">
        <f aca="false">MAX(0,-X13)</f>
        <v>3.79920489162956</v>
      </c>
      <c r="Y17" s="9" t="n">
        <f aca="false">MAX(0,-Y13)</f>
        <v>3.13562143788892</v>
      </c>
      <c r="Z17" s="9" t="n">
        <f aca="false">MAX(0,-Z13)</f>
        <v>2.4044009109476</v>
      </c>
      <c r="AA17" s="9" t="n">
        <f aca="false">MAX(0,-AA13)</f>
        <v>1.59984133701154</v>
      </c>
      <c r="AB17" s="9" t="n">
        <f aca="false">MAX(0,-AB13)</f>
        <v>0.715778764224357</v>
      </c>
      <c r="AC17" s="9" t="n">
        <f aca="false">MAX(0,-AC13)</f>
        <v>0</v>
      </c>
      <c r="AD17" s="9" t="n">
        <f aca="false">MAX(0,-AD13)</f>
        <v>0</v>
      </c>
      <c r="AE17" s="9" t="n">
        <f aca="false">MAX(0,-AE13)</f>
        <v>0</v>
      </c>
      <c r="AF17" s="9" t="n">
        <f aca="false">MAX(0,-AF13)</f>
        <v>0</v>
      </c>
      <c r="AG17" s="9" t="n">
        <f aca="false">MAX(0,-AG13)</f>
        <v>0</v>
      </c>
      <c r="AH17" s="9" t="n">
        <f aca="false">MAX(0,-AH13)</f>
        <v>0</v>
      </c>
      <c r="AI17" s="9" t="n">
        <f aca="false">MAX(0,-AI13)</f>
        <v>0</v>
      </c>
      <c r="AJ17" s="9" t="n">
        <f aca="false">MAX(0,-AJ13)</f>
        <v>0</v>
      </c>
      <c r="AK17" s="9" t="n">
        <f aca="false">MAX(0,-AK13)</f>
        <v>0</v>
      </c>
      <c r="AL17" s="9" t="n">
        <f aca="false">MAX(0,-AL13)</f>
        <v>0</v>
      </c>
    </row>
    <row r="18" customFormat="false" ht="15" hidden="false" customHeight="false" outlineLevel="0" collapsed="false">
      <c r="A18" s="6" t="s">
        <v>57</v>
      </c>
      <c r="C18" s="20" t="n">
        <f aca="false">IF(C17=0,"Profitable",IF(C16&lt;=0,0,C16/C17))</f>
        <v>4.71428571428571</v>
      </c>
      <c r="D18" s="20" t="n">
        <f aca="false">IF(D17=0,"Profitable",IF(D16&lt;=0,0,D16/D17))</f>
        <v>3.72508591065292</v>
      </c>
      <c r="E18" s="20" t="n">
        <f aca="false">IF(E17=0,"Profitable",IF(E16&lt;=0,0,E16/E17))</f>
        <v>2.73844668230101</v>
      </c>
      <c r="F18" s="20" t="n">
        <f aca="false">IF(F17=0,"Profitable",IF(F16&lt;=0,0,F16/F17))</f>
        <v>1.75220581303135</v>
      </c>
      <c r="G18" s="20" t="n">
        <f aca="false">IF(G17=0,"Profitable",IF(G16&lt;=0,0,G16/G17))</f>
        <v>0.763812294411889</v>
      </c>
      <c r="H18" s="20" t="n">
        <f aca="false">IF(H17=0,"Profitable",IF(H16&lt;=0,0,H16/H17))</f>
        <v>34.9540070436538</v>
      </c>
      <c r="I18" s="20" t="n">
        <f aca="false">IF(I17=0,"Profitable",IF(I16&lt;=0,0,I16/I17))</f>
        <v>34.3177866468495</v>
      </c>
      <c r="J18" s="20" t="n">
        <f aca="false">IF(J17=0,"Profitable",IF(J16&lt;=0,0,J16/J17))</f>
        <v>33.7520471773642</v>
      </c>
      <c r="K18" s="20" t="n">
        <f aca="false">IF(K17=0,"Profitable",IF(K16&lt;=0,0,K16/K17))</f>
        <v>33.2647768786015</v>
      </c>
      <c r="L18" s="20" t="n">
        <f aca="false">IF(L17=0,"Profitable",IF(L16&lt;=0,0,L16/L17))</f>
        <v>32.8658874281116</v>
      </c>
      <c r="M18" s="20" t="n">
        <f aca="false">IF(M17=0,"Profitable",IF(M16&lt;=0,0,M16/M17))</f>
        <v>32.5678286401634</v>
      </c>
      <c r="N18" s="20" t="n">
        <f aca="false">IF(N17=0,"Profitable",IF(N16&lt;=0,0,N16/N17))</f>
        <v>32.3864532192744</v>
      </c>
      <c r="O18" s="20" t="n">
        <f aca="false">IF(O17=0,"Profitable",IF(O16&lt;=0,0,O16/O17))</f>
        <v>32.3422588852173</v>
      </c>
      <c r="P18" s="20" t="n">
        <f aca="false">IF(P17=0,"Profitable",IF(P16&lt;=0,0,P16/P17))</f>
        <v>32.4622150991098</v>
      </c>
      <c r="Q18" s="20" t="n">
        <f aca="false">IF(Q17=0,"Profitable",IF(Q16&lt;=0,0,Q16/Q17))</f>
        <v>32.7825227543226</v>
      </c>
      <c r="R18" s="20" t="n">
        <f aca="false">IF(R17=0,"Profitable",IF(R16&lt;=0,0,R16/R17))</f>
        <v>33.352914526942</v>
      </c>
      <c r="S18" s="20" t="n">
        <f aca="false">IF(S17=0,"Profitable",IF(S16&lt;=0,0,S16/S17))</f>
        <v>34.2436023789692</v>
      </c>
      <c r="T18" s="20" t="n">
        <f aca="false">IF(T17=0,"Profitable",IF(T16&lt;=0,0,T16/T17))</f>
        <v>35.556990758551</v>
      </c>
      <c r="U18" s="20" t="n">
        <f aca="false">IF(U17=0,"Profitable",IF(U16&lt;=0,0,U16/U17))</f>
        <v>37.4484619023345</v>
      </c>
      <c r="V18" s="20" t="n">
        <f aca="false">IF(V17=0,"Profitable",IF(V16&lt;=0,0,V16/V17))</f>
        <v>40.1656461482782</v>
      </c>
      <c r="W18" s="20" t="n">
        <f aca="false">IF(W17=0,"Profitable",IF(W16&lt;=0,0,W16/W17))</f>
        <v>44.1286942660059</v>
      </c>
      <c r="X18" s="20" t="n">
        <f aca="false">IF(X17=0,"Profitable",IF(X16&lt;=0,0,X16/X17))</f>
        <v>50.1120198105357</v>
      </c>
      <c r="Y18" s="20" t="n">
        <f aca="false">IF(Y17=0,"Profitable",IF(Y16&lt;=0,0,Y16/Y17))</f>
        <v>59.7170969343172</v>
      </c>
      <c r="Z18" s="20" t="n">
        <f aca="false">IF(Z17=0,"Profitable",IF(Z16&lt;=0,0,Z16/Z17))</f>
        <v>76.8781144621751</v>
      </c>
      <c r="AA18" s="20" t="n">
        <f aca="false">IF(AA17=0,"Profitable",IF(AA16&lt;=0,0,AA16/AA17))</f>
        <v>114.540087737747</v>
      </c>
      <c r="AB18" s="20" t="n">
        <f aca="false">IF(AB17=0,"Profitable",IF(AB16&lt;=0,0,AB16/AB17))</f>
        <v>255.009225568948</v>
      </c>
      <c r="AC18" s="20" t="str">
        <f aca="false">IF(AC17=0,"Profitable",IF(AC16&lt;=0,0,AC16/AC17))</f>
        <v>Profitable</v>
      </c>
      <c r="AD18" s="20" t="str">
        <f aca="false">IF(AD17=0,"Profitable",IF(AD16&lt;=0,0,AD16/AD17))</f>
        <v>Profitable</v>
      </c>
      <c r="AE18" s="20" t="str">
        <f aca="false">IF(AE17=0,"Profitable",IF(AE16&lt;=0,0,AE16/AE17))</f>
        <v>Profitable</v>
      </c>
      <c r="AF18" s="20" t="str">
        <f aca="false">IF(AF17=0,"Profitable",IF(AF16&lt;=0,0,AF16/AF17))</f>
        <v>Profitable</v>
      </c>
      <c r="AG18" s="20" t="str">
        <f aca="false">IF(AG17=0,"Profitable",IF(AG16&lt;=0,0,AG16/AG17))</f>
        <v>Profitable</v>
      </c>
      <c r="AH18" s="20" t="str">
        <f aca="false">IF(AH17=0,"Profitable",IF(AH16&lt;=0,0,AH16/AH17))</f>
        <v>Profitable</v>
      </c>
      <c r="AI18" s="20" t="str">
        <f aca="false">IF(AI17=0,"Profitable",IF(AI16&lt;=0,0,AI16/AI17))</f>
        <v>Profitable</v>
      </c>
      <c r="AJ18" s="20" t="str">
        <f aca="false">IF(AJ17=0,"Profitable",IF(AJ16&lt;=0,0,AJ16/AJ17))</f>
        <v>Profitable</v>
      </c>
      <c r="AK18" s="20" t="str">
        <f aca="false">IF(AK17=0,"Profitable",IF(AK16&lt;=0,0,AK16/AK17))</f>
        <v>Profitable</v>
      </c>
      <c r="AL18" s="20" t="str">
        <f aca="false">IF(AL17=0,"Profitable",IF(AL16&lt;=0,0,AL16/AL17))</f>
        <v>Profitable</v>
      </c>
    </row>
    <row r="19" customFormat="false" ht="15" hidden="false" customHeight="false" outlineLevel="0" collapsed="false">
      <c r="A19" s="6" t="s">
        <v>58</v>
      </c>
      <c r="C19" s="21" t="n">
        <f aca="false">IF(C16&lt;0,1,0)</f>
        <v>0</v>
      </c>
      <c r="D19" s="21" t="n">
        <f aca="false">IF(D16&lt;0,1,0)</f>
        <v>0</v>
      </c>
      <c r="E19" s="21" t="n">
        <f aca="false">IF(E16&lt;0,1,0)</f>
        <v>0</v>
      </c>
      <c r="F19" s="21" t="n">
        <f aca="false">IF(F16&lt;0,1,0)</f>
        <v>0</v>
      </c>
      <c r="G19" s="21" t="n">
        <f aca="false">IF(G16&lt;0,1,0)</f>
        <v>0</v>
      </c>
      <c r="H19" s="21" t="n">
        <f aca="false">IF(H16&lt;0,1,0)</f>
        <v>0</v>
      </c>
      <c r="I19" s="21" t="n">
        <f aca="false">IF(I16&lt;0,1,0)</f>
        <v>0</v>
      </c>
      <c r="J19" s="21" t="n">
        <f aca="false">IF(J16&lt;0,1,0)</f>
        <v>0</v>
      </c>
      <c r="K19" s="21" t="n">
        <f aca="false">IF(K16&lt;0,1,0)</f>
        <v>0</v>
      </c>
      <c r="L19" s="21" t="n">
        <f aca="false">IF(L16&lt;0,1,0)</f>
        <v>0</v>
      </c>
      <c r="M19" s="21" t="n">
        <f aca="false">IF(M16&lt;0,1,0)</f>
        <v>0</v>
      </c>
      <c r="N19" s="21" t="n">
        <f aca="false">IF(N16&lt;0,1,0)</f>
        <v>0</v>
      </c>
      <c r="O19" s="21" t="n">
        <f aca="false">IF(O16&lt;0,1,0)</f>
        <v>0</v>
      </c>
      <c r="P19" s="21" t="n">
        <f aca="false">IF(P16&lt;0,1,0)</f>
        <v>0</v>
      </c>
      <c r="Q19" s="21" t="n">
        <f aca="false">IF(Q16&lt;0,1,0)</f>
        <v>0</v>
      </c>
      <c r="R19" s="21" t="n">
        <f aca="false">IF(R16&lt;0,1,0)</f>
        <v>0</v>
      </c>
      <c r="S19" s="21" t="n">
        <f aca="false">IF(S16&lt;0,1,0)</f>
        <v>0</v>
      </c>
      <c r="T19" s="21" t="n">
        <f aca="false">IF(T16&lt;0,1,0)</f>
        <v>0</v>
      </c>
      <c r="U19" s="21" t="n">
        <f aca="false">IF(U16&lt;0,1,0)</f>
        <v>0</v>
      </c>
      <c r="V19" s="21" t="n">
        <f aca="false">IF(V16&lt;0,1,0)</f>
        <v>0</v>
      </c>
      <c r="W19" s="21" t="n">
        <f aca="false">IF(W16&lt;0,1,0)</f>
        <v>0</v>
      </c>
      <c r="X19" s="21" t="n">
        <f aca="false">IF(X16&lt;0,1,0)</f>
        <v>0</v>
      </c>
      <c r="Y19" s="21" t="n">
        <f aca="false">IF(Y16&lt;0,1,0)</f>
        <v>0</v>
      </c>
      <c r="Z19" s="21" t="n">
        <f aca="false">IF(Z16&lt;0,1,0)</f>
        <v>0</v>
      </c>
      <c r="AA19" s="21" t="n">
        <f aca="false">IF(AA16&lt;0,1,0)</f>
        <v>0</v>
      </c>
      <c r="AB19" s="21" t="n">
        <f aca="false">IF(AB16&lt;0,1,0)</f>
        <v>0</v>
      </c>
      <c r="AC19" s="21" t="n">
        <f aca="false">IF(AC16&lt;0,1,0)</f>
        <v>0</v>
      </c>
      <c r="AD19" s="21" t="n">
        <f aca="false">IF(AD16&lt;0,1,0)</f>
        <v>0</v>
      </c>
      <c r="AE19" s="21" t="n">
        <f aca="false">IF(AE16&lt;0,1,0)</f>
        <v>0</v>
      </c>
      <c r="AF19" s="21" t="n">
        <f aca="false">IF(AF16&lt;0,1,0)</f>
        <v>0</v>
      </c>
      <c r="AG19" s="21" t="n">
        <f aca="false">IF(AG16&lt;0,1,0)</f>
        <v>0</v>
      </c>
      <c r="AH19" s="21" t="n">
        <f aca="false">IF(AH16&lt;0,1,0)</f>
        <v>0</v>
      </c>
      <c r="AI19" s="21" t="n">
        <f aca="false">IF(AI16&lt;0,1,0)</f>
        <v>0</v>
      </c>
      <c r="AJ19" s="21" t="n">
        <f aca="false">IF(AJ16&lt;0,1,0)</f>
        <v>0</v>
      </c>
      <c r="AK19" s="21" t="n">
        <f aca="false">IF(AK16&lt;0,1,0)</f>
        <v>0</v>
      </c>
      <c r="AL19" s="21" t="n">
        <f aca="false">IF(AL16&lt;0,1,0)</f>
        <v>0</v>
      </c>
    </row>
    <row r="20" customFormat="false" ht="15" hidden="false" customHeight="false" outlineLevel="0" collapsed="false">
      <c r="A20" s="6" t="s">
        <v>59</v>
      </c>
      <c r="C20" s="21" t="n">
        <f aca="false">IF(C13&gt;=0,1,0)</f>
        <v>0</v>
      </c>
      <c r="D20" s="21" t="n">
        <f aca="false">IF(D13&gt;=0,1,0)</f>
        <v>0</v>
      </c>
      <c r="E20" s="21" t="n">
        <f aca="false">IF(E13&gt;=0,1,0)</f>
        <v>0</v>
      </c>
      <c r="F20" s="21" t="n">
        <f aca="false">IF(F13&gt;=0,1,0)</f>
        <v>0</v>
      </c>
      <c r="G20" s="21" t="n">
        <f aca="false">IF(G13&gt;=0,1,0)</f>
        <v>0</v>
      </c>
      <c r="H20" s="21" t="n">
        <f aca="false">IF(H13&gt;=0,1,0)</f>
        <v>0</v>
      </c>
      <c r="I20" s="21" t="n">
        <f aca="false">IF(I13&gt;=0,1,0)</f>
        <v>0</v>
      </c>
      <c r="J20" s="21" t="n">
        <f aca="false">IF(J13&gt;=0,1,0)</f>
        <v>0</v>
      </c>
      <c r="K20" s="21" t="n">
        <f aca="false">IF(K13&gt;=0,1,0)</f>
        <v>0</v>
      </c>
      <c r="L20" s="21" t="n">
        <f aca="false">IF(L13&gt;=0,1,0)</f>
        <v>0</v>
      </c>
      <c r="M20" s="21" t="n">
        <f aca="false">IF(M13&gt;=0,1,0)</f>
        <v>0</v>
      </c>
      <c r="N20" s="21" t="n">
        <f aca="false">IF(N13&gt;=0,1,0)</f>
        <v>0</v>
      </c>
      <c r="O20" s="21" t="n">
        <f aca="false">IF(O13&gt;=0,1,0)</f>
        <v>0</v>
      </c>
      <c r="P20" s="21" t="n">
        <f aca="false">IF(P13&gt;=0,1,0)</f>
        <v>0</v>
      </c>
      <c r="Q20" s="21" t="n">
        <f aca="false">IF(Q13&gt;=0,1,0)</f>
        <v>0</v>
      </c>
      <c r="R20" s="21" t="n">
        <f aca="false">IF(R13&gt;=0,1,0)</f>
        <v>0</v>
      </c>
      <c r="S20" s="21" t="n">
        <f aca="false">IF(S13&gt;=0,1,0)</f>
        <v>0</v>
      </c>
      <c r="T20" s="21" t="n">
        <f aca="false">IF(T13&gt;=0,1,0)</f>
        <v>0</v>
      </c>
      <c r="U20" s="21" t="n">
        <f aca="false">IF(U13&gt;=0,1,0)</f>
        <v>0</v>
      </c>
      <c r="V20" s="21" t="n">
        <f aca="false">IF(V13&gt;=0,1,0)</f>
        <v>0</v>
      </c>
      <c r="W20" s="21" t="n">
        <f aca="false">IF(W13&gt;=0,1,0)</f>
        <v>0</v>
      </c>
      <c r="X20" s="21" t="n">
        <f aca="false">IF(X13&gt;=0,1,0)</f>
        <v>0</v>
      </c>
      <c r="Y20" s="21" t="n">
        <f aca="false">IF(Y13&gt;=0,1,0)</f>
        <v>0</v>
      </c>
      <c r="Z20" s="21" t="n">
        <f aca="false">IF(Z13&gt;=0,1,0)</f>
        <v>0</v>
      </c>
      <c r="AA20" s="21" t="n">
        <f aca="false">IF(AA13&gt;=0,1,0)</f>
        <v>0</v>
      </c>
      <c r="AB20" s="21" t="n">
        <f aca="false">IF(AB13&gt;=0,1,0)</f>
        <v>0</v>
      </c>
      <c r="AC20" s="21" t="n">
        <f aca="false">IF(AC13&gt;=0,1,0)</f>
        <v>1</v>
      </c>
      <c r="AD20" s="21" t="n">
        <f aca="false">IF(AD13&gt;=0,1,0)</f>
        <v>1</v>
      </c>
      <c r="AE20" s="21" t="n">
        <f aca="false">IF(AE13&gt;=0,1,0)</f>
        <v>1</v>
      </c>
      <c r="AF20" s="21" t="n">
        <f aca="false">IF(AF13&gt;=0,1,0)</f>
        <v>1</v>
      </c>
      <c r="AG20" s="21" t="n">
        <f aca="false">IF(AG13&gt;=0,1,0)</f>
        <v>1</v>
      </c>
      <c r="AH20" s="21" t="n">
        <f aca="false">IF(AH13&gt;=0,1,0)</f>
        <v>1</v>
      </c>
      <c r="AI20" s="21" t="n">
        <f aca="false">IF(AI13&gt;=0,1,0)</f>
        <v>1</v>
      </c>
      <c r="AJ20" s="21" t="n">
        <f aca="false">IF(AJ13&gt;=0,1,0)</f>
        <v>1</v>
      </c>
      <c r="AK20" s="21" t="n">
        <f aca="false">IF(AK13&gt;=0,1,0)</f>
        <v>1</v>
      </c>
      <c r="AL20" s="21" t="n">
        <f aca="false">IF(AL13&gt;=0,1,0)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2026-11-03T05:49:56Z</dcterms:created>
  <dc:creator>openpyxl</dc:creator>
  <dc:description/>
  <dc:language>en-US</dc:language>
  <cp:lastModifiedBy/>
  <dcterms:modified xsi:type="dcterms:W3CDTF">2026-11-03T05:49:57Z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